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255" windowHeight="7935" tabRatio="801" firstSheet="6" activeTab="10"/>
  </bookViews>
  <sheets>
    <sheet name="PURINA" sheetId="8" r:id="rId1"/>
    <sheet name="CHERRY" sheetId="7" r:id="rId2"/>
    <sheet name="YOGURT" sheetId="6" r:id="rId3"/>
    <sheet name="CIFRUT" sheetId="5" r:id="rId4"/>
    <sheet name="GELATINA" sheetId="4" r:id="rId5"/>
    <sheet name="EGOMINT" sheetId="1" r:id="rId6"/>
    <sheet name="BLUE &amp; BLUE" sheetId="2" r:id="rId7"/>
    <sheet name="Hoja6" sheetId="9" r:id="rId8"/>
    <sheet name="BOD MATERIA PRINMA" sheetId="10" r:id="rId9"/>
    <sheet name="BOD PROD. SEMITERMINADO" sheetId="11" r:id="rId10"/>
    <sheet name="BOD PROD TERMINADO" sheetId="12" r:id="rId11"/>
  </sheets>
  <calcPr calcId="124519"/>
</workbook>
</file>

<file path=xl/calcChain.xml><?xml version="1.0" encoding="utf-8"?>
<calcChain xmlns="http://schemas.openxmlformats.org/spreadsheetml/2006/main">
  <c r="C78" i="6"/>
  <c r="F12" i="9"/>
  <c r="F6"/>
  <c r="E15" i="7" l="1"/>
  <c r="C12" i="9"/>
  <c r="D12"/>
  <c r="B12"/>
  <c r="C10"/>
  <c r="D10"/>
  <c r="B10"/>
  <c r="C46" i="8"/>
  <c r="D49" s="1"/>
  <c r="C45"/>
  <c r="C42"/>
  <c r="F37"/>
  <c r="C24"/>
  <c r="C22"/>
  <c r="C9"/>
  <c r="C50" i="7"/>
  <c r="C51" s="1"/>
  <c r="D54" s="1"/>
  <c r="C47"/>
  <c r="C41"/>
  <c r="B41"/>
  <c r="A41"/>
  <c r="C27"/>
  <c r="C28" s="1"/>
  <c r="D31" s="1"/>
  <c r="C24"/>
  <c r="F21"/>
  <c r="C19"/>
  <c r="B19"/>
  <c r="C10"/>
  <c r="C9"/>
  <c r="D6"/>
  <c r="G78" i="6"/>
  <c r="C75"/>
  <c r="C55"/>
  <c r="C56" s="1"/>
  <c r="C59" s="1"/>
  <c r="C52"/>
  <c r="C34"/>
  <c r="C32"/>
  <c r="C30"/>
  <c r="C20"/>
  <c r="C18"/>
  <c r="C16"/>
  <c r="C9"/>
  <c r="C8"/>
  <c r="C63" i="5"/>
  <c r="C65" s="1"/>
  <c r="C60"/>
  <c r="C41"/>
  <c r="C44" s="1"/>
  <c r="C40"/>
  <c r="C37"/>
  <c r="C20"/>
  <c r="C18"/>
  <c r="C16"/>
  <c r="C9"/>
  <c r="C8"/>
  <c r="C59" i="4"/>
  <c r="C56"/>
  <c r="C36"/>
  <c r="C37" s="1"/>
  <c r="C40" s="1"/>
  <c r="C33"/>
  <c r="C18"/>
  <c r="C16"/>
  <c r="C60" i="1"/>
  <c r="C63" s="1"/>
  <c r="C59"/>
  <c r="C56"/>
  <c r="C36"/>
  <c r="C37" s="1"/>
  <c r="C40" s="1"/>
  <c r="C33"/>
  <c r="C16"/>
  <c r="C18" s="1"/>
  <c r="C45" i="2"/>
  <c r="C23"/>
  <c r="C48"/>
  <c r="C26"/>
  <c r="C27" s="1"/>
  <c r="C30"/>
  <c r="G9"/>
  <c r="C21" i="6" l="1"/>
  <c r="C35"/>
  <c r="C61" i="4"/>
  <c r="C47" i="8"/>
  <c r="C29" i="7"/>
  <c r="C52"/>
  <c r="C57" i="6"/>
  <c r="C21" i="5"/>
  <c r="C42"/>
  <c r="C60" i="4"/>
  <c r="C63" s="1"/>
  <c r="C64" i="5"/>
  <c r="C67" s="1"/>
  <c r="C38" i="4"/>
  <c r="C61" i="1"/>
  <c r="C38"/>
  <c r="C28" i="2"/>
  <c r="C50"/>
  <c r="C49"/>
  <c r="C52" s="1"/>
  <c r="E5" l="1"/>
  <c r="E7"/>
  <c r="C9"/>
  <c r="E6" l="1"/>
  <c r="E9" s="1"/>
</calcChain>
</file>

<file path=xl/sharedStrings.xml><?xml version="1.0" encoding="utf-8"?>
<sst xmlns="http://schemas.openxmlformats.org/spreadsheetml/2006/main" count="610" uniqueCount="227">
  <si>
    <t>Alto</t>
  </si>
  <si>
    <t>Ancho</t>
  </si>
  <si>
    <t>Largo</t>
  </si>
  <si>
    <t>EGOMINT</t>
  </si>
  <si>
    <t>GELATINA</t>
  </si>
  <si>
    <t>BLUE &amp; BLUE</t>
  </si>
  <si>
    <t>CIFRUT</t>
  </si>
  <si>
    <t>CHERRY</t>
  </si>
  <si>
    <t>PURINA</t>
  </si>
  <si>
    <t xml:space="preserve">ARENA </t>
  </si>
  <si>
    <t>SULFATO SODIO</t>
  </si>
  <si>
    <t>CALIZA</t>
  </si>
  <si>
    <t>GR X UNIDAD</t>
  </si>
  <si>
    <t>PESO BOLSA</t>
  </si>
  <si>
    <t>BOLSAS TOTAL</t>
  </si>
  <si>
    <t>CARTON</t>
  </si>
  <si>
    <t>ANCHO</t>
  </si>
  <si>
    <t>ANCHO MT</t>
  </si>
  <si>
    <t>DIAMETRO MT</t>
  </si>
  <si>
    <t>PESO KG</t>
  </si>
  <si>
    <t>CALIBRE</t>
  </si>
  <si>
    <t>PESO MT LINEAL</t>
  </si>
  <si>
    <t>MTL X ROLLO</t>
  </si>
  <si>
    <t>PESO X CAJA</t>
  </si>
  <si>
    <t>PESO X ESTIBA</t>
  </si>
  <si>
    <t>LAMINAS DE ALUMINIO</t>
  </si>
  <si>
    <t>PESO X LAMINA</t>
  </si>
  <si>
    <t>PESO TOTAL LAMINAS</t>
  </si>
  <si>
    <t>CANT TOTAL LAMINAS</t>
  </si>
  <si>
    <t>POLIESTILENO GRANULADO</t>
  </si>
  <si>
    <t>BOLSA X ML</t>
  </si>
  <si>
    <t>BOLSAS X ROLLO</t>
  </si>
  <si>
    <t>PESO X ROLLO</t>
  </si>
  <si>
    <t>MATERIA PRIMA</t>
  </si>
  <si>
    <t>ROLLOS TOTALES</t>
  </si>
  <si>
    <t>FOIL</t>
  </si>
  <si>
    <t>ML X ROLLO</t>
  </si>
  <si>
    <t>GR X ML</t>
  </si>
  <si>
    <t>STIKER PROMOCIONAL</t>
  </si>
  <si>
    <t>STIKER X ML</t>
  </si>
  <si>
    <t>PESO TOTAL PRODUCCION KG</t>
  </si>
  <si>
    <t>PESO BOLSA KG</t>
  </si>
  <si>
    <t>SACOS X ESTIBA</t>
  </si>
  <si>
    <t>TOTAL ESTIBAS</t>
  </si>
  <si>
    <t>TOTALES</t>
  </si>
  <si>
    <t>PRODUCTO SEMITERMINADO</t>
  </si>
  <si>
    <t>UNIDADES</t>
  </si>
  <si>
    <t>TOTAL ESTIBAS A UTILIZAR</t>
  </si>
  <si>
    <t>CAJAS X NIVEL ESTIBA</t>
  </si>
  <si>
    <t>NIVELES X ESTIBA</t>
  </si>
  <si>
    <t>CAJAS X ESTIBA</t>
  </si>
  <si>
    <t>UNIDADES X ESTIBA</t>
  </si>
  <si>
    <t>UNIDADES X CAJA</t>
  </si>
  <si>
    <t>PRODUCTO TERMINADO</t>
  </si>
  <si>
    <t>DIMENSIONES DEL FRASCO</t>
  </si>
  <si>
    <t>DIMENSIONES DEL FRASCO EMPACADA EN CAJA INDIVIDUAL</t>
  </si>
  <si>
    <t>PESO X UNIDAD VACIA</t>
  </si>
  <si>
    <t>PESO PRODUCTO X UNIDAD</t>
  </si>
  <si>
    <t>PRESENTACION</t>
  </si>
  <si>
    <t>ROLLOS</t>
  </si>
  <si>
    <t>DIMENSIONES X ROLLO</t>
  </si>
  <si>
    <t>EMPAQUES X MTL</t>
  </si>
  <si>
    <t>EMPAQUES X ROLLO</t>
  </si>
  <si>
    <t>DIMENSIONES DEL EMPAQUE SIN ARMAR</t>
  </si>
  <si>
    <t>DIMENSIONES DEL EMBALAJE</t>
  </si>
  <si>
    <t>DIMENSIONES DE LA CAJA ARMADA</t>
  </si>
  <si>
    <t>NIVELES X CAJA</t>
  </si>
  <si>
    <t>KLS TOTALES</t>
  </si>
  <si>
    <t>BOLSAS X ESTIBA</t>
  </si>
  <si>
    <t>ML TOTAL X PRODUCCION</t>
  </si>
  <si>
    <t>TOTAL STIKERS</t>
  </si>
  <si>
    <t>STIKER X ROLLO</t>
  </si>
  <si>
    <t>DIMENSIONES DEL FRASCO VACIO</t>
  </si>
  <si>
    <t>DIMENSIONES DEL FRASCO LLENO</t>
  </si>
  <si>
    <t>YOGURT</t>
  </si>
  <si>
    <t>LAMINAS X ESTIBA</t>
  </si>
  <si>
    <t>UNIDADES X ML</t>
  </si>
  <si>
    <t>POLIESTILENO EN ROLLOS</t>
  </si>
  <si>
    <t>PESO X UNIDAD BOLSA VACIA</t>
  </si>
  <si>
    <t>DIMENSIONES DE LA CAJA VACIA</t>
  </si>
  <si>
    <t>DIMENSIONES DEL ROLLO BOLSAS SEMITERMINADAS</t>
  </si>
  <si>
    <t>DIMENSIONES DE LA BOLSA</t>
  </si>
  <si>
    <t>SEMITERMIDADO</t>
  </si>
  <si>
    <t>TERMINADO</t>
  </si>
  <si>
    <t xml:space="preserve">DIAMETRO </t>
  </si>
  <si>
    <t>20cm</t>
  </si>
  <si>
    <t xml:space="preserve">TOTAL ESTIBAS </t>
  </si>
  <si>
    <t>1</t>
  </si>
  <si>
    <t>10</t>
  </si>
  <si>
    <t>19</t>
  </si>
  <si>
    <t>28</t>
  </si>
  <si>
    <t>37</t>
  </si>
  <si>
    <t>46</t>
  </si>
  <si>
    <t>55</t>
  </si>
  <si>
    <t>64</t>
  </si>
  <si>
    <t>73</t>
  </si>
  <si>
    <t>2</t>
  </si>
  <si>
    <t>11</t>
  </si>
  <si>
    <t>20</t>
  </si>
  <si>
    <t>29</t>
  </si>
  <si>
    <t>38</t>
  </si>
  <si>
    <t>47</t>
  </si>
  <si>
    <t>56</t>
  </si>
  <si>
    <t>65</t>
  </si>
  <si>
    <t>74</t>
  </si>
  <si>
    <t>3</t>
  </si>
  <si>
    <t>12</t>
  </si>
  <si>
    <t>21</t>
  </si>
  <si>
    <t>30</t>
  </si>
  <si>
    <t>39</t>
  </si>
  <si>
    <t>48</t>
  </si>
  <si>
    <t>57</t>
  </si>
  <si>
    <t>66</t>
  </si>
  <si>
    <t>75</t>
  </si>
  <si>
    <t>4</t>
  </si>
  <si>
    <t>13</t>
  </si>
  <si>
    <t>22</t>
  </si>
  <si>
    <t>31</t>
  </si>
  <si>
    <t>40</t>
  </si>
  <si>
    <t>49</t>
  </si>
  <si>
    <t>58</t>
  </si>
  <si>
    <t>67</t>
  </si>
  <si>
    <t>76</t>
  </si>
  <si>
    <t>5</t>
  </si>
  <si>
    <t>14</t>
  </si>
  <si>
    <t>23</t>
  </si>
  <si>
    <t>32</t>
  </si>
  <si>
    <t>41</t>
  </si>
  <si>
    <t>50</t>
  </si>
  <si>
    <t>59</t>
  </si>
  <si>
    <t>68</t>
  </si>
  <si>
    <t>77</t>
  </si>
  <si>
    <t>6</t>
  </si>
  <si>
    <t>15</t>
  </si>
  <si>
    <t>24</t>
  </si>
  <si>
    <t>33</t>
  </si>
  <si>
    <t>42</t>
  </si>
  <si>
    <t>51</t>
  </si>
  <si>
    <t>60</t>
  </si>
  <si>
    <t>69</t>
  </si>
  <si>
    <t>78</t>
  </si>
  <si>
    <t>7</t>
  </si>
  <si>
    <t>16</t>
  </si>
  <si>
    <t>25</t>
  </si>
  <si>
    <t>34</t>
  </si>
  <si>
    <t>43</t>
  </si>
  <si>
    <t>52</t>
  </si>
  <si>
    <t>61</t>
  </si>
  <si>
    <t>70</t>
  </si>
  <si>
    <t>79</t>
  </si>
  <si>
    <t>8</t>
  </si>
  <si>
    <t>17</t>
  </si>
  <si>
    <t>26</t>
  </si>
  <si>
    <t>35</t>
  </si>
  <si>
    <t>44</t>
  </si>
  <si>
    <t>53</t>
  </si>
  <si>
    <t>62</t>
  </si>
  <si>
    <t>71</t>
  </si>
  <si>
    <t>80</t>
  </si>
  <si>
    <t>9</t>
  </si>
  <si>
    <t>18</t>
  </si>
  <si>
    <t>27</t>
  </si>
  <si>
    <t>36</t>
  </si>
  <si>
    <t>45</t>
  </si>
  <si>
    <t>54</t>
  </si>
  <si>
    <t>63</t>
  </si>
  <si>
    <t>72</t>
  </si>
  <si>
    <t>81</t>
  </si>
  <si>
    <t>ANCHO MTS</t>
  </si>
  <si>
    <t>LARGO MTS</t>
  </si>
  <si>
    <t>ALTO MTS</t>
  </si>
  <si>
    <t>PRODUCTO</t>
  </si>
  <si>
    <t>NIVELES X POSICION</t>
  </si>
  <si>
    <t>TOTAL POSICIONES</t>
  </si>
  <si>
    <t>TOTAL CANASTAS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</si>
  <si>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</si>
  <si>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</si>
  <si>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</si>
  <si>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</si>
  <si>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</si>
  <si>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</si>
  <si>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</si>
  <si>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</si>
  <si>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</si>
  <si>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</si>
  <si>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</si>
  <si>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</si>
  <si>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</si>
  <si>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</si>
  <si>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</si>
  <si>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</si>
  <si>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</si>
  <si>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</si>
  <si>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</si>
  <si>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</si>
  <si>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</si>
  <si>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</si>
  <si>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</si>
  <si>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</si>
  <si>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</si>
  <si>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</si>
  <si>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</si>
  <si>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</si>
  <si>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</si>
  <si>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</si>
  <si>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</si>
  <si>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</si>
  <si>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</si>
  <si>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</si>
  <si>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</si>
  <si>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</si>
  <si>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</si>
  <si>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</si>
  <si>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</si>
  <si>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</si>
  <si>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</si>
  <si>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</si>
  <si>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</si>
  <si>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</si>
  <si>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</si>
  <si>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</si>
  <si>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</si>
  <si>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</si>
  <si>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</si>
  <si>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TOTAL ESTIBAS Y/O NIVELES</t>
  </si>
  <si>
    <t>UNIDADES X CANASTA</t>
  </si>
  <si>
    <t>PESO X CANASTA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</si>
</sst>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0"/>
    <numFmt numFmtId="165" formatCode="_(* #,##0_);_(* \(#,##0\);_(* &quot;-&quot;??_);_(@_)"/>
  </numFmts>
  <fonts count="8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rgb="FFFF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rgb="FFFF0000"/>
      </bottom>
      <diagonal/>
    </border>
    <border>
      <left/>
      <right style="medium">
        <color indexed="64"/>
      </right>
      <top style="medium">
        <color indexed="64"/>
      </top>
      <bottom style="double">
        <color rgb="FFFF0000"/>
      </bottom>
      <diagonal/>
    </border>
    <border>
      <left/>
      <right/>
      <top style="medium">
        <color indexed="64"/>
      </top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medium">
        <color indexed="64"/>
      </left>
      <right/>
      <top/>
      <bottom style="double">
        <color rgb="FFFF0000"/>
      </bottom>
      <diagonal/>
    </border>
    <border>
      <left/>
      <right style="medium">
        <color indexed="64"/>
      </right>
      <top/>
      <bottom style="double">
        <color rgb="FFFF0000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/>
    <xf numFmtId="165" fontId="0" fillId="0" borderId="0" xfId="1" applyNumberFormat="1" applyFont="1"/>
    <xf numFmtId="2" fontId="0" fillId="0" borderId="0" xfId="0" applyNumberFormat="1"/>
    <xf numFmtId="43" fontId="0" fillId="0" borderId="0" xfId="0" applyNumberFormat="1"/>
    <xf numFmtId="164" fontId="0" fillId="0" borderId="0" xfId="0" applyNumberFormat="1"/>
    <xf numFmtId="0" fontId="0" fillId="2" borderId="0" xfId="0" applyFill="1"/>
    <xf numFmtId="0" fontId="3" fillId="0" borderId="0" xfId="0" applyFont="1"/>
    <xf numFmtId="0" fontId="3" fillId="3" borderId="0" xfId="0" applyFont="1" applyFill="1"/>
    <xf numFmtId="0" fontId="0" fillId="2" borderId="1" xfId="0" applyFill="1" applyBorder="1"/>
    <xf numFmtId="0" fontId="0" fillId="0" borderId="1" xfId="0" applyBorder="1"/>
    <xf numFmtId="0" fontId="0" fillId="0" borderId="0" xfId="0" applyAlignment="1">
      <alignment wrapText="1"/>
    </xf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4" fillId="0" borderId="1" xfId="0" applyFont="1" applyBorder="1"/>
    <xf numFmtId="1" fontId="0" fillId="0" borderId="1" xfId="0" applyNumberFormat="1" applyBorder="1"/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2" fontId="5" fillId="0" borderId="1" xfId="0" applyNumberFormat="1" applyFont="1" applyBorder="1"/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Border="1"/>
    <xf numFmtId="1" fontId="0" fillId="0" borderId="1" xfId="0" applyNumberFormat="1" applyBorder="1" applyAlignment="1">
      <alignment horizontal="center"/>
    </xf>
    <xf numFmtId="0" fontId="5" fillId="0" borderId="0" xfId="0" applyFont="1" applyAlignment="1">
      <alignment wrapText="1"/>
    </xf>
    <xf numFmtId="164" fontId="0" fillId="0" borderId="1" xfId="0" applyNumberFormat="1" applyBorder="1" applyAlignment="1">
      <alignment horizontal="center"/>
    </xf>
    <xf numFmtId="2" fontId="5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43" fontId="0" fillId="0" borderId="1" xfId="0" applyNumberFormat="1" applyBorder="1"/>
    <xf numFmtId="0" fontId="0" fillId="0" borderId="0" xfId="0" applyFill="1"/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Border="1"/>
    <xf numFmtId="0" fontId="7" fillId="0" borderId="1" xfId="0" applyFont="1" applyFill="1" applyBorder="1"/>
    <xf numFmtId="0" fontId="7" fillId="0" borderId="1" xfId="0" applyFont="1" applyBorder="1"/>
    <xf numFmtId="0" fontId="0" fillId="0" borderId="6" xfId="0" applyBorder="1"/>
    <xf numFmtId="0" fontId="0" fillId="0" borderId="7" xfId="0" applyBorder="1"/>
    <xf numFmtId="0" fontId="0" fillId="5" borderId="0" xfId="0" applyFill="1" applyBorder="1"/>
    <xf numFmtId="0" fontId="0" fillId="6" borderId="8" xfId="0" applyFill="1" applyBorder="1"/>
    <xf numFmtId="0" fontId="0" fillId="6" borderId="9" xfId="0" applyFill="1" applyBorder="1"/>
    <xf numFmtId="0" fontId="0" fillId="7" borderId="8" xfId="0" applyFill="1" applyBorder="1"/>
    <xf numFmtId="0" fontId="0" fillId="7" borderId="10" xfId="0" applyFill="1" applyBorder="1"/>
    <xf numFmtId="0" fontId="0" fillId="7" borderId="9" xfId="0" applyFill="1" applyBorder="1"/>
    <xf numFmtId="0" fontId="0" fillId="5" borderId="11" xfId="0" applyFill="1" applyBorder="1"/>
    <xf numFmtId="0" fontId="0" fillId="8" borderId="12" xfId="0" applyFill="1" applyBorder="1"/>
    <xf numFmtId="0" fontId="0" fillId="8" borderId="13" xfId="0" applyFill="1" applyBorder="1"/>
    <xf numFmtId="0" fontId="0" fillId="5" borderId="14" xfId="0" applyFill="1" applyBorder="1"/>
    <xf numFmtId="49" fontId="0" fillId="9" borderId="15" xfId="0" applyNumberFormat="1" applyFill="1" applyBorder="1"/>
    <xf numFmtId="49" fontId="0" fillId="5" borderId="0" xfId="0" applyNumberFormat="1" applyFill="1" applyBorder="1"/>
    <xf numFmtId="0" fontId="0" fillId="8" borderId="8" xfId="0" applyFill="1" applyBorder="1"/>
    <xf numFmtId="49" fontId="0" fillId="8" borderId="9" xfId="0" applyNumberFormat="1" applyFill="1" applyBorder="1"/>
    <xf numFmtId="0" fontId="0" fillId="5" borderId="7" xfId="0" applyFill="1" applyBorder="1"/>
    <xf numFmtId="49" fontId="5" fillId="2" borderId="16" xfId="0" applyNumberFormat="1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/>
    </xf>
    <xf numFmtId="49" fontId="5" fillId="2" borderId="18" xfId="0" applyNumberFormat="1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/>
    </xf>
    <xf numFmtId="49" fontId="5" fillId="10" borderId="16" xfId="0" applyNumberFormat="1" applyFont="1" applyFill="1" applyBorder="1" applyAlignment="1">
      <alignment horizontal="center" vertical="center" wrapText="1"/>
    </xf>
    <xf numFmtId="0" fontId="0" fillId="8" borderId="9" xfId="0" applyFill="1" applyBorder="1"/>
    <xf numFmtId="0" fontId="0" fillId="9" borderId="15" xfId="0" applyFill="1" applyBorder="1"/>
    <xf numFmtId="0" fontId="0" fillId="5" borderId="6" xfId="0" applyFill="1" applyBorder="1"/>
    <xf numFmtId="0" fontId="0" fillId="6" borderId="22" xfId="0" applyFill="1" applyBorder="1"/>
    <xf numFmtId="0" fontId="0" fillId="6" borderId="23" xfId="0" applyFill="1" applyBorder="1"/>
    <xf numFmtId="0" fontId="0" fillId="7" borderId="22" xfId="0" applyFill="1" applyBorder="1"/>
    <xf numFmtId="0" fontId="0" fillId="7" borderId="24" xfId="0" applyFill="1" applyBorder="1"/>
    <xf numFmtId="0" fontId="0" fillId="7" borderId="23" xfId="0" applyFill="1" applyBorder="1"/>
    <xf numFmtId="0" fontId="0" fillId="5" borderId="25" xfId="0" applyFill="1" applyBorder="1"/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3" fontId="0" fillId="0" borderId="29" xfId="1" applyFont="1" applyBorder="1" applyAlignment="1">
      <alignment horizontal="center" vertical="center"/>
    </xf>
    <xf numFmtId="43" fontId="0" fillId="0" borderId="29" xfId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43" fontId="0" fillId="0" borderId="1" xfId="1" applyNumberFormat="1" applyFont="1" applyBorder="1"/>
    <xf numFmtId="0" fontId="0" fillId="11" borderId="30" xfId="0" applyFill="1" applyBorder="1"/>
    <xf numFmtId="0" fontId="0" fillId="5" borderId="20" xfId="0" applyFill="1" applyBorder="1"/>
    <xf numFmtId="0" fontId="0" fillId="5" borderId="9" xfId="0" applyFill="1" applyBorder="1"/>
    <xf numFmtId="0" fontId="0" fillId="12" borderId="12" xfId="0" applyFill="1" applyBorder="1"/>
    <xf numFmtId="0" fontId="0" fillId="12" borderId="21" xfId="0" applyFill="1" applyBorder="1"/>
    <xf numFmtId="0" fontId="0" fillId="12" borderId="13" xfId="0" applyFill="1" applyBorder="1"/>
    <xf numFmtId="0" fontId="0" fillId="12" borderId="19" xfId="0" applyFill="1" applyBorder="1"/>
    <xf numFmtId="0" fontId="0" fillId="12" borderId="0" xfId="0" applyFill="1" applyBorder="1"/>
    <xf numFmtId="0" fontId="0" fillId="12" borderId="20" xfId="0" applyFill="1" applyBorder="1"/>
    <xf numFmtId="0" fontId="0" fillId="12" borderId="8" xfId="0" applyFill="1" applyBorder="1"/>
    <xf numFmtId="0" fontId="0" fillId="12" borderId="10" xfId="0" applyFill="1" applyBorder="1"/>
    <xf numFmtId="0" fontId="0" fillId="12" borderId="9" xfId="0" applyFill="1" applyBorder="1"/>
    <xf numFmtId="0" fontId="0" fillId="13" borderId="9" xfId="0" applyFill="1" applyBorder="1"/>
    <xf numFmtId="0" fontId="0" fillId="5" borderId="31" xfId="0" applyFill="1" applyBorder="1"/>
    <xf numFmtId="0" fontId="0" fillId="6" borderId="15" xfId="0" applyFill="1" applyBorder="1"/>
    <xf numFmtId="43" fontId="0" fillId="0" borderId="29" xfId="1" applyFont="1" applyBorder="1" applyAlignment="1">
      <alignment horizontal="center"/>
    </xf>
    <xf numFmtId="43" fontId="0" fillId="0" borderId="29" xfId="1" applyFont="1" applyBorder="1" applyAlignment="1">
      <alignment horizontal="center" wrapText="1"/>
    </xf>
    <xf numFmtId="0" fontId="0" fillId="0" borderId="0" xfId="1" applyNumberFormat="1" applyFont="1" applyBorder="1" applyAlignment="1">
      <alignment horizontal="center" vertical="center"/>
    </xf>
    <xf numFmtId="0" fontId="0" fillId="5" borderId="22" xfId="0" applyFill="1" applyBorder="1"/>
    <xf numFmtId="0" fontId="0" fillId="13" borderId="12" xfId="0" applyFill="1" applyBorder="1"/>
    <xf numFmtId="0" fontId="0" fillId="13" borderId="21" xfId="0" applyFill="1" applyBorder="1"/>
    <xf numFmtId="0" fontId="0" fillId="13" borderId="13" xfId="0" applyFill="1" applyBorder="1"/>
    <xf numFmtId="0" fontId="0" fillId="13" borderId="19" xfId="0" applyFill="1" applyBorder="1"/>
    <xf numFmtId="0" fontId="0" fillId="13" borderId="0" xfId="0" applyFill="1" applyBorder="1"/>
    <xf numFmtId="0" fontId="0" fillId="13" borderId="20" xfId="0" applyFill="1" applyBorder="1"/>
    <xf numFmtId="0" fontId="0" fillId="13" borderId="8" xfId="0" applyFill="1" applyBorder="1"/>
    <xf numFmtId="0" fontId="0" fillId="13" borderId="10" xfId="0" applyFill="1" applyBorder="1"/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ill="1" applyBorder="1"/>
    <xf numFmtId="0" fontId="6" fillId="0" borderId="0" xfId="0" applyFont="1" applyFill="1" applyBorder="1"/>
    <xf numFmtId="0" fontId="0" fillId="0" borderId="1" xfId="0" applyFill="1" applyBorder="1"/>
    <xf numFmtId="0" fontId="0" fillId="4" borderId="1" xfId="0" applyFill="1" applyBorder="1"/>
    <xf numFmtId="0" fontId="6" fillId="4" borderId="1" xfId="0" applyFont="1" applyFill="1" applyBorder="1"/>
    <xf numFmtId="0" fontId="0" fillId="4" borderId="0" xfId="0" applyFill="1" applyBorder="1"/>
    <xf numFmtId="49" fontId="0" fillId="4" borderId="12" xfId="0" applyNumberFormat="1" applyFill="1" applyBorder="1"/>
    <xf numFmtId="0" fontId="0" fillId="4" borderId="21" xfId="0" applyFill="1" applyBorder="1"/>
    <xf numFmtId="49" fontId="0" fillId="4" borderId="13" xfId="0" applyNumberFormat="1" applyFill="1" applyBorder="1"/>
    <xf numFmtId="49" fontId="0" fillId="4" borderId="19" xfId="0" applyNumberFormat="1" applyFill="1" applyBorder="1"/>
    <xf numFmtId="49" fontId="0" fillId="4" borderId="20" xfId="0" applyNumberFormat="1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8" xfId="0" applyFill="1" applyBorder="1"/>
    <xf numFmtId="0" fontId="0" fillId="4" borderId="10" xfId="0" applyFill="1" applyBorder="1"/>
    <xf numFmtId="0" fontId="0" fillId="4" borderId="9" xfId="0" applyFill="1" applyBorder="1"/>
    <xf numFmtId="0" fontId="0" fillId="8" borderId="19" xfId="0" applyFill="1" applyBorder="1"/>
    <xf numFmtId="0" fontId="0" fillId="8" borderId="20" xfId="0" applyFill="1" applyBorder="1"/>
    <xf numFmtId="49" fontId="0" fillId="12" borderId="12" xfId="0" applyNumberFormat="1" applyFill="1" applyBorder="1"/>
    <xf numFmtId="49" fontId="0" fillId="12" borderId="13" xfId="0" applyNumberForma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jpeg"/><Relationship Id="rId1" Type="http://schemas.openxmlformats.org/officeDocument/2006/relationships/image" Target="../media/image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47625</xdr:colOff>
      <xdr:row>2</xdr:row>
      <xdr:rowOff>238125</xdr:rowOff>
    </xdr:from>
    <xdr:to>
      <xdr:col>10</xdr:col>
      <xdr:colOff>476250</xdr:colOff>
      <xdr:row>3</xdr:row>
      <xdr:rowOff>200025</xdr:rowOff>
    </xdr:to>
    <xdr:sp macro="" textlink="">
      <xdr:nvSpPr>
        <xdr:cNvPr id="8" name="WordArt 1"/>
        <xdr:cNvSpPr>
          <a:spLocks noChangeArrowheads="1" noChangeShapeType="1" noTextEdit="1"/>
        </xdr:cNvSpPr>
      </xdr:nvSpPr>
      <xdr:spPr bwMode="auto">
        <a:xfrm>
          <a:off x="5210175" y="771525"/>
          <a:ext cx="952500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11</xdr:row>
      <xdr:rowOff>219075</xdr:rowOff>
    </xdr:from>
    <xdr:to>
      <xdr:col>3</xdr:col>
      <xdr:colOff>342900</xdr:colOff>
      <xdr:row>12</xdr:row>
      <xdr:rowOff>180975</xdr:rowOff>
    </xdr:to>
    <xdr:sp macro="" textlink="">
      <xdr:nvSpPr>
        <xdr:cNvPr id="9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10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8</xdr:col>
      <xdr:colOff>133350</xdr:colOff>
      <xdr:row>11</xdr:row>
      <xdr:rowOff>381000</xdr:rowOff>
    </xdr:from>
    <xdr:to>
      <xdr:col>10</xdr:col>
      <xdr:colOff>390525</xdr:colOff>
      <xdr:row>13</xdr:row>
      <xdr:rowOff>28575</xdr:rowOff>
    </xdr:to>
    <xdr:sp macro="" textlink="">
      <xdr:nvSpPr>
        <xdr:cNvPr id="13" name="WordArt 7"/>
        <xdr:cNvSpPr>
          <a:spLocks noChangeArrowheads="1" noChangeShapeType="1" noTextEdit="1"/>
        </xdr:cNvSpPr>
      </xdr:nvSpPr>
      <xdr:spPr bwMode="auto">
        <a:xfrm>
          <a:off x="3752850" y="4857750"/>
          <a:ext cx="1295400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228600</xdr:colOff>
      <xdr:row>14</xdr:row>
      <xdr:rowOff>28575</xdr:rowOff>
    </xdr:from>
    <xdr:to>
      <xdr:col>3</xdr:col>
      <xdr:colOff>295275</xdr:colOff>
      <xdr:row>14</xdr:row>
      <xdr:rowOff>381000</xdr:rowOff>
    </xdr:to>
    <xdr:sp macro="" textlink="">
      <xdr:nvSpPr>
        <xdr:cNvPr id="14" name="WordArt 8"/>
        <xdr:cNvSpPr>
          <a:spLocks noChangeArrowheads="1" noChangeShapeType="1" noTextEdit="1"/>
        </xdr:cNvSpPr>
      </xdr:nvSpPr>
      <xdr:spPr bwMode="auto">
        <a:xfrm>
          <a:off x="742950" y="58197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15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5</xdr:col>
      <xdr:colOff>209550</xdr:colOff>
      <xdr:row>2</xdr:row>
      <xdr:rowOff>38100</xdr:rowOff>
    </xdr:from>
    <xdr:to>
      <xdr:col>6</xdr:col>
      <xdr:colOff>352425</xdr:colOff>
      <xdr:row>2</xdr:row>
      <xdr:rowOff>400050</xdr:rowOff>
    </xdr:to>
    <xdr:sp macro="" textlink="">
      <xdr:nvSpPr>
        <xdr:cNvPr id="16" name="WordArt 10"/>
        <xdr:cNvSpPr>
          <a:spLocks noChangeArrowheads="1" noChangeShapeType="1" noTextEdit="1"/>
        </xdr:cNvSpPr>
      </xdr:nvSpPr>
      <xdr:spPr bwMode="auto">
        <a:xfrm>
          <a:off x="2276475" y="57150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6</xdr:col>
      <xdr:colOff>485775</xdr:colOff>
      <xdr:row>14</xdr:row>
      <xdr:rowOff>38100</xdr:rowOff>
    </xdr:from>
    <xdr:to>
      <xdr:col>8</xdr:col>
      <xdr:colOff>28575</xdr:colOff>
      <xdr:row>14</xdr:row>
      <xdr:rowOff>390525</xdr:rowOff>
    </xdr:to>
    <xdr:sp macro="" textlink="">
      <xdr:nvSpPr>
        <xdr:cNvPr id="17" name="WordArt 11"/>
        <xdr:cNvSpPr>
          <a:spLocks noChangeArrowheads="1" noChangeShapeType="1" noTextEdit="1"/>
        </xdr:cNvSpPr>
      </xdr:nvSpPr>
      <xdr:spPr bwMode="auto">
        <a:xfrm>
          <a:off x="3067050" y="582930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3</xdr:col>
      <xdr:colOff>133350</xdr:colOff>
      <xdr:row>5</xdr:row>
      <xdr:rowOff>28575</xdr:rowOff>
    </xdr:from>
    <xdr:to>
      <xdr:col>3</xdr:col>
      <xdr:colOff>381000</xdr:colOff>
      <xdr:row>10</xdr:row>
      <xdr:rowOff>0</xdr:rowOff>
    </xdr:to>
    <xdr:sp macro="" textlink="">
      <xdr:nvSpPr>
        <xdr:cNvPr id="20" name="WordArt 15"/>
        <xdr:cNvSpPr>
          <a:spLocks noChangeArrowheads="1" noChangeShapeType="1" noTextEdit="1"/>
        </xdr:cNvSpPr>
      </xdr:nvSpPr>
      <xdr:spPr bwMode="auto">
        <a:xfrm rot="5400000">
          <a:off x="204787" y="3271838"/>
          <a:ext cx="2162175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5</xdr:row>
      <xdr:rowOff>9525</xdr:rowOff>
    </xdr:from>
    <xdr:to>
      <xdr:col>6</xdr:col>
      <xdr:colOff>361950</xdr:colOff>
      <xdr:row>10</xdr:row>
      <xdr:rowOff>0</xdr:rowOff>
    </xdr:to>
    <xdr:sp macro="" textlink="">
      <xdr:nvSpPr>
        <xdr:cNvPr id="21" name="WordArt 16"/>
        <xdr:cNvSpPr>
          <a:spLocks noChangeArrowheads="1" noChangeShapeType="1" noTextEdit="1"/>
        </xdr:cNvSpPr>
      </xdr:nvSpPr>
      <xdr:spPr bwMode="auto">
        <a:xfrm rot="5400000">
          <a:off x="1728787" y="3262313"/>
          <a:ext cx="2181225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5</xdr:row>
      <xdr:rowOff>9525</xdr:rowOff>
    </xdr:from>
    <xdr:to>
      <xdr:col>9</xdr:col>
      <xdr:colOff>361950</xdr:colOff>
      <xdr:row>10</xdr:row>
      <xdr:rowOff>0</xdr:rowOff>
    </xdr:to>
    <xdr:sp macro="" textlink="">
      <xdr:nvSpPr>
        <xdr:cNvPr id="22" name="WordArt 17"/>
        <xdr:cNvSpPr>
          <a:spLocks noChangeArrowheads="1" noChangeShapeType="1" noTextEdit="1"/>
        </xdr:cNvSpPr>
      </xdr:nvSpPr>
      <xdr:spPr bwMode="auto">
        <a:xfrm rot="5400000">
          <a:off x="3281362" y="3262313"/>
          <a:ext cx="2181225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 editAs="oneCell">
    <xdr:from>
      <xdr:col>4</xdr:col>
      <xdr:colOff>457202</xdr:colOff>
      <xdr:row>3</xdr:row>
      <xdr:rowOff>85725</xdr:rowOff>
    </xdr:from>
    <xdr:to>
      <xdr:col>7</xdr:col>
      <xdr:colOff>123825</xdr:colOff>
      <xdr:row>4</xdr:row>
      <xdr:rowOff>266700</xdr:rowOff>
    </xdr:to>
    <xdr:pic>
      <xdr:nvPicPr>
        <xdr:cNvPr id="25" name="24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09777" y="1057275"/>
          <a:ext cx="1219198" cy="619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200024</xdr:colOff>
      <xdr:row>11</xdr:row>
      <xdr:rowOff>95250</xdr:rowOff>
    </xdr:from>
    <xdr:to>
      <xdr:col>6</xdr:col>
      <xdr:colOff>295275</xdr:colOff>
      <xdr:row>13</xdr:row>
      <xdr:rowOff>66675</xdr:rowOff>
    </xdr:to>
    <xdr:pic>
      <xdr:nvPicPr>
        <xdr:cNvPr id="26" name="25 Imagen" descr="http://www.alfamontacargas.com/imagenes/montacargasIndex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52599" y="5448300"/>
          <a:ext cx="1123951" cy="8477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19051</xdr:colOff>
      <xdr:row>13</xdr:row>
      <xdr:rowOff>95250</xdr:rowOff>
    </xdr:from>
    <xdr:to>
      <xdr:col>2</xdr:col>
      <xdr:colOff>476251</xdr:colOff>
      <xdr:row>13</xdr:row>
      <xdr:rowOff>333375</xdr:rowOff>
    </xdr:to>
    <xdr:sp macro="" textlink="">
      <xdr:nvSpPr>
        <xdr:cNvPr id="27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95250</xdr:colOff>
      <xdr:row>2</xdr:row>
      <xdr:rowOff>295275</xdr:rowOff>
    </xdr:from>
    <xdr:to>
      <xdr:col>11</xdr:col>
      <xdr:colOff>0</xdr:colOff>
      <xdr:row>3</xdr:row>
      <xdr:rowOff>257175</xdr:rowOff>
    </xdr:to>
    <xdr:sp macro="" textlink="">
      <xdr:nvSpPr>
        <xdr:cNvPr id="8" name="WordArt 1"/>
        <xdr:cNvSpPr>
          <a:spLocks noChangeArrowheads="1" noChangeShapeType="1" noTextEdit="1"/>
        </xdr:cNvSpPr>
      </xdr:nvSpPr>
      <xdr:spPr bwMode="auto">
        <a:xfrm>
          <a:off x="5257800" y="828675"/>
          <a:ext cx="952500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2</xdr:col>
      <xdr:colOff>142875</xdr:colOff>
      <xdr:row>15</xdr:row>
      <xdr:rowOff>219075</xdr:rowOff>
    </xdr:from>
    <xdr:to>
      <xdr:col>3</xdr:col>
      <xdr:colOff>342900</xdr:colOff>
      <xdr:row>16</xdr:row>
      <xdr:rowOff>180975</xdr:rowOff>
    </xdr:to>
    <xdr:sp macro="" textlink="">
      <xdr:nvSpPr>
        <xdr:cNvPr id="9" name="WordArt 2"/>
        <xdr:cNvSpPr>
          <a:spLocks noChangeArrowheads="1" noChangeShapeType="1" noTextEdit="1"/>
        </xdr:cNvSpPr>
      </xdr:nvSpPr>
      <xdr:spPr bwMode="auto">
        <a:xfrm>
          <a:off x="657225" y="7324725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10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8</xdr:col>
      <xdr:colOff>142875</xdr:colOff>
      <xdr:row>16</xdr:row>
      <xdr:rowOff>57150</xdr:rowOff>
    </xdr:from>
    <xdr:to>
      <xdr:col>10</xdr:col>
      <xdr:colOff>400050</xdr:colOff>
      <xdr:row>16</xdr:row>
      <xdr:rowOff>342900</xdr:rowOff>
    </xdr:to>
    <xdr:sp macro="" textlink="">
      <xdr:nvSpPr>
        <xdr:cNvPr id="13" name="WordArt 7"/>
        <xdr:cNvSpPr>
          <a:spLocks noChangeArrowheads="1" noChangeShapeType="1" noTextEdit="1"/>
        </xdr:cNvSpPr>
      </xdr:nvSpPr>
      <xdr:spPr bwMode="auto">
        <a:xfrm>
          <a:off x="3762375" y="6724650"/>
          <a:ext cx="1295400" cy="2857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247650</xdr:colOff>
      <xdr:row>19</xdr:row>
      <xdr:rowOff>66675</xdr:rowOff>
    </xdr:from>
    <xdr:to>
      <xdr:col>3</xdr:col>
      <xdr:colOff>314325</xdr:colOff>
      <xdr:row>19</xdr:row>
      <xdr:rowOff>419100</xdr:rowOff>
    </xdr:to>
    <xdr:sp macro="" textlink="">
      <xdr:nvSpPr>
        <xdr:cNvPr id="14" name="WordArt 8"/>
        <xdr:cNvSpPr>
          <a:spLocks noChangeArrowheads="1" noChangeShapeType="1" noTextEdit="1"/>
        </xdr:cNvSpPr>
      </xdr:nvSpPr>
      <xdr:spPr bwMode="auto">
        <a:xfrm>
          <a:off x="762000" y="936307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15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16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7</xdr:col>
      <xdr:colOff>0</xdr:colOff>
      <xdr:row>19</xdr:row>
      <xdr:rowOff>47625</xdr:rowOff>
    </xdr:from>
    <xdr:to>
      <xdr:col>8</xdr:col>
      <xdr:colOff>66675</xdr:colOff>
      <xdr:row>19</xdr:row>
      <xdr:rowOff>400050</xdr:rowOff>
    </xdr:to>
    <xdr:sp macro="" textlink="">
      <xdr:nvSpPr>
        <xdr:cNvPr id="17" name="WordArt 11"/>
        <xdr:cNvSpPr>
          <a:spLocks noChangeArrowheads="1" noChangeShapeType="1" noTextEdit="1"/>
        </xdr:cNvSpPr>
      </xdr:nvSpPr>
      <xdr:spPr bwMode="auto">
        <a:xfrm>
          <a:off x="3105150" y="93440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3</xdr:col>
      <xdr:colOff>133350</xdr:colOff>
      <xdr:row>7</xdr:row>
      <xdr:rowOff>0</xdr:rowOff>
    </xdr:from>
    <xdr:to>
      <xdr:col>3</xdr:col>
      <xdr:colOff>381000</xdr:colOff>
      <xdr:row>11</xdr:row>
      <xdr:rowOff>361950</xdr:rowOff>
    </xdr:to>
    <xdr:sp macro="" textlink="">
      <xdr:nvSpPr>
        <xdr:cNvPr id="20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7</xdr:row>
      <xdr:rowOff>0</xdr:rowOff>
    </xdr:from>
    <xdr:to>
      <xdr:col>6</xdr:col>
      <xdr:colOff>361950</xdr:colOff>
      <xdr:row>11</xdr:row>
      <xdr:rowOff>361950</xdr:rowOff>
    </xdr:to>
    <xdr:sp macro="" textlink="">
      <xdr:nvSpPr>
        <xdr:cNvPr id="21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7</xdr:row>
      <xdr:rowOff>0</xdr:rowOff>
    </xdr:from>
    <xdr:to>
      <xdr:col>9</xdr:col>
      <xdr:colOff>361950</xdr:colOff>
      <xdr:row>11</xdr:row>
      <xdr:rowOff>361950</xdr:rowOff>
    </xdr:to>
    <xdr:sp macro="" textlink="">
      <xdr:nvSpPr>
        <xdr:cNvPr id="22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11</xdr:col>
      <xdr:colOff>0</xdr:colOff>
      <xdr:row>7</xdr:row>
      <xdr:rowOff>0</xdr:rowOff>
    </xdr:from>
    <xdr:to>
      <xdr:col>11</xdr:col>
      <xdr:colOff>0</xdr:colOff>
      <xdr:row>11</xdr:row>
      <xdr:rowOff>361950</xdr:rowOff>
    </xdr:to>
    <xdr:sp macro="" textlink="">
      <xdr:nvSpPr>
        <xdr:cNvPr id="23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 editAs="oneCell">
    <xdr:from>
      <xdr:col>5</xdr:col>
      <xdr:colOff>428626</xdr:colOff>
      <xdr:row>3</xdr:row>
      <xdr:rowOff>38100</xdr:rowOff>
    </xdr:from>
    <xdr:to>
      <xdr:col>8</xdr:col>
      <xdr:colOff>38100</xdr:colOff>
      <xdr:row>4</xdr:row>
      <xdr:rowOff>257175</xdr:rowOff>
    </xdr:to>
    <xdr:pic>
      <xdr:nvPicPr>
        <xdr:cNvPr id="25" name="24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495551" y="1009650"/>
          <a:ext cx="1162049" cy="657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228600</xdr:colOff>
      <xdr:row>15</xdr:row>
      <xdr:rowOff>0</xdr:rowOff>
    </xdr:from>
    <xdr:to>
      <xdr:col>6</xdr:col>
      <xdr:colOff>447675</xdr:colOff>
      <xdr:row>16</xdr:row>
      <xdr:rowOff>342900</xdr:rowOff>
    </xdr:to>
    <xdr:pic>
      <xdr:nvPicPr>
        <xdr:cNvPr id="26" name="25 Imagen" descr="http://www.alfamontacargas.com/imagenes/montacargasIndex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781175" y="6229350"/>
          <a:ext cx="124777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19051</xdr:colOff>
      <xdr:row>17</xdr:row>
      <xdr:rowOff>95250</xdr:rowOff>
    </xdr:from>
    <xdr:to>
      <xdr:col>2</xdr:col>
      <xdr:colOff>476251</xdr:colOff>
      <xdr:row>17</xdr:row>
      <xdr:rowOff>333375</xdr:rowOff>
    </xdr:to>
    <xdr:sp macro="" textlink="">
      <xdr:nvSpPr>
        <xdr:cNvPr id="27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171450</xdr:colOff>
      <xdr:row>2</xdr:row>
      <xdr:rowOff>209550</xdr:rowOff>
    </xdr:from>
    <xdr:to>
      <xdr:col>16</xdr:col>
      <xdr:colOff>361950</xdr:colOff>
      <xdr:row>3</xdr:row>
      <xdr:rowOff>171450</xdr:rowOff>
    </xdr:to>
    <xdr:sp macro="" textlink="">
      <xdr:nvSpPr>
        <xdr:cNvPr id="8" name="WordArt 1"/>
        <xdr:cNvSpPr>
          <a:spLocks noChangeArrowheads="1" noChangeShapeType="1" noTextEdit="1"/>
        </xdr:cNvSpPr>
      </xdr:nvSpPr>
      <xdr:spPr bwMode="auto">
        <a:xfrm>
          <a:off x="7391400" y="742950"/>
          <a:ext cx="714375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15</xdr:col>
      <xdr:colOff>152400</xdr:colOff>
      <xdr:row>19</xdr:row>
      <xdr:rowOff>228600</xdr:rowOff>
    </xdr:from>
    <xdr:to>
      <xdr:col>16</xdr:col>
      <xdr:colOff>352425</xdr:colOff>
      <xdr:row>20</xdr:row>
      <xdr:rowOff>190500</xdr:rowOff>
    </xdr:to>
    <xdr:sp macro="" textlink="">
      <xdr:nvSpPr>
        <xdr:cNvPr id="9" name="WordArt 2"/>
        <xdr:cNvSpPr>
          <a:spLocks noChangeArrowheads="1" noChangeShapeType="1" noTextEdit="1"/>
        </xdr:cNvSpPr>
      </xdr:nvSpPr>
      <xdr:spPr bwMode="auto">
        <a:xfrm>
          <a:off x="7372350" y="8648700"/>
          <a:ext cx="723900" cy="4000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OFICINA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SALIDAS</a:t>
          </a:r>
        </a:p>
      </xdr:txBody>
    </xdr:sp>
    <xdr:clientData/>
  </xdr:twoCellAnchor>
  <xdr:twoCellAnchor>
    <xdr:from>
      <xdr:col>2</xdr:col>
      <xdr:colOff>19051</xdr:colOff>
      <xdr:row>3</xdr:row>
      <xdr:rowOff>95250</xdr:rowOff>
    </xdr:from>
    <xdr:to>
      <xdr:col>2</xdr:col>
      <xdr:colOff>476251</xdr:colOff>
      <xdr:row>3</xdr:row>
      <xdr:rowOff>333375</xdr:rowOff>
    </xdr:to>
    <xdr:sp macro="" textlink="">
      <xdr:nvSpPr>
        <xdr:cNvPr id="10" name="WordArt 4"/>
        <xdr:cNvSpPr>
          <a:spLocks noChangeArrowheads="1" noChangeShapeType="1" noTextEdit="1"/>
        </xdr:cNvSpPr>
      </xdr:nvSpPr>
      <xdr:spPr bwMode="auto">
        <a:xfrm>
          <a:off x="533401" y="1066800"/>
          <a:ext cx="4572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5</xdr:col>
      <xdr:colOff>28576</xdr:colOff>
      <xdr:row>20</xdr:row>
      <xdr:rowOff>95250</xdr:rowOff>
    </xdr:from>
    <xdr:to>
      <xdr:col>5</xdr:col>
      <xdr:colOff>447676</xdr:colOff>
      <xdr:row>20</xdr:row>
      <xdr:rowOff>333375</xdr:rowOff>
    </xdr:to>
    <xdr:sp macro="" textlink="">
      <xdr:nvSpPr>
        <xdr:cNvPr id="11" name="WordArt 5"/>
        <xdr:cNvSpPr>
          <a:spLocks noChangeArrowheads="1" noChangeShapeType="1" noTextEdit="1"/>
        </xdr:cNvSpPr>
      </xdr:nvSpPr>
      <xdr:spPr bwMode="auto">
        <a:xfrm>
          <a:off x="2095501" y="8953500"/>
          <a:ext cx="419100" cy="2381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BASCULA</a:t>
          </a:r>
        </a:p>
      </xdr:txBody>
    </xdr:sp>
    <xdr:clientData/>
  </xdr:twoCellAnchor>
  <xdr:twoCellAnchor>
    <xdr:from>
      <xdr:col>2</xdr:col>
      <xdr:colOff>266698</xdr:colOff>
      <xdr:row>22</xdr:row>
      <xdr:rowOff>47628</xdr:rowOff>
    </xdr:from>
    <xdr:to>
      <xdr:col>4</xdr:col>
      <xdr:colOff>180973</xdr:colOff>
      <xdr:row>23</xdr:row>
      <xdr:rowOff>352427</xdr:rowOff>
    </xdr:to>
    <xdr:sp macro="" textlink="">
      <xdr:nvSpPr>
        <xdr:cNvPr id="12" name="WordArt 6"/>
        <xdr:cNvSpPr>
          <a:spLocks noChangeArrowheads="1" noChangeShapeType="1" noTextEdit="1"/>
        </xdr:cNvSpPr>
      </xdr:nvSpPr>
      <xdr:spPr bwMode="auto">
        <a:xfrm>
          <a:off x="781048" y="9782178"/>
          <a:ext cx="952500" cy="742949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CUARTO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FRIO</a:t>
          </a:r>
        </a:p>
      </xdr:txBody>
    </xdr:sp>
    <xdr:clientData/>
  </xdr:twoCellAnchor>
  <xdr:twoCellAnchor>
    <xdr:from>
      <xdr:col>14</xdr:col>
      <xdr:colOff>390525</xdr:colOff>
      <xdr:row>26</xdr:row>
      <xdr:rowOff>152400</xdr:rowOff>
    </xdr:from>
    <xdr:to>
      <xdr:col>16</xdr:col>
      <xdr:colOff>161925</xdr:colOff>
      <xdr:row>27</xdr:row>
      <xdr:rowOff>238125</xdr:rowOff>
    </xdr:to>
    <xdr:sp macro="" textlink="">
      <xdr:nvSpPr>
        <xdr:cNvPr id="13" name="WordArt 7"/>
        <xdr:cNvSpPr>
          <a:spLocks noChangeArrowheads="1" noChangeShapeType="1" noTextEdit="1"/>
        </xdr:cNvSpPr>
      </xdr:nvSpPr>
      <xdr:spPr bwMode="auto">
        <a:xfrm>
          <a:off x="7096125" y="8572500"/>
          <a:ext cx="809625" cy="52387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PICKING</a:t>
          </a:r>
        </a:p>
      </xdr:txBody>
    </xdr:sp>
    <xdr:clientData/>
  </xdr:twoCellAnchor>
  <xdr:twoCellAnchor>
    <xdr:from>
      <xdr:col>2</xdr:col>
      <xdr:colOff>238125</xdr:colOff>
      <xdr:row>2</xdr:row>
      <xdr:rowOff>9525</xdr:rowOff>
    </xdr:from>
    <xdr:to>
      <xdr:col>3</xdr:col>
      <xdr:colOff>304800</xdr:colOff>
      <xdr:row>2</xdr:row>
      <xdr:rowOff>361950</xdr:rowOff>
    </xdr:to>
    <xdr:sp macro="" textlink="">
      <xdr:nvSpPr>
        <xdr:cNvPr id="15" name="WordArt 9"/>
        <xdr:cNvSpPr>
          <a:spLocks noChangeArrowheads="1" noChangeShapeType="1" noTextEdit="1"/>
        </xdr:cNvSpPr>
      </xdr:nvSpPr>
      <xdr:spPr bwMode="auto">
        <a:xfrm>
          <a:off x="752475" y="542925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 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PEATONAL</a:t>
          </a:r>
        </a:p>
      </xdr:txBody>
    </xdr:sp>
    <xdr:clientData/>
  </xdr:twoCellAnchor>
  <xdr:twoCellAnchor>
    <xdr:from>
      <xdr:col>6</xdr:col>
      <xdr:colOff>447675</xdr:colOff>
      <xdr:row>2</xdr:row>
      <xdr:rowOff>19050</xdr:rowOff>
    </xdr:from>
    <xdr:to>
      <xdr:col>8</xdr:col>
      <xdr:colOff>66675</xdr:colOff>
      <xdr:row>2</xdr:row>
      <xdr:rowOff>381000</xdr:rowOff>
    </xdr:to>
    <xdr:sp macro="" textlink="">
      <xdr:nvSpPr>
        <xdr:cNvPr id="16" name="WordArt 10"/>
        <xdr:cNvSpPr>
          <a:spLocks noChangeArrowheads="1" noChangeShapeType="1" noTextEdit="1"/>
        </xdr:cNvSpPr>
      </xdr:nvSpPr>
      <xdr:spPr bwMode="auto">
        <a:xfrm>
          <a:off x="3028950" y="552450"/>
          <a:ext cx="657225" cy="361950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1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12</xdr:col>
      <xdr:colOff>0</xdr:colOff>
      <xdr:row>2</xdr:row>
      <xdr:rowOff>19050</xdr:rowOff>
    </xdr:from>
    <xdr:to>
      <xdr:col>13</xdr:col>
      <xdr:colOff>57150</xdr:colOff>
      <xdr:row>2</xdr:row>
      <xdr:rowOff>371475</xdr:rowOff>
    </xdr:to>
    <xdr:sp macro="" textlink="">
      <xdr:nvSpPr>
        <xdr:cNvPr id="19" name="WordArt 13"/>
        <xdr:cNvSpPr>
          <a:spLocks noChangeArrowheads="1" noChangeShapeType="1" noTextEdit="1"/>
        </xdr:cNvSpPr>
      </xdr:nvSpPr>
      <xdr:spPr bwMode="auto">
        <a:xfrm>
          <a:off x="5667375" y="552450"/>
          <a:ext cx="581025" cy="352425"/>
        </a:xfrm>
        <a:prstGeom prst="rect">
          <a:avLst/>
        </a:prstGeom>
      </xdr:spPr>
      <xdr:txBody>
        <a:bodyPr wrap="none" fromWordArt="1">
          <a:prstTxWarp prst="textSlantUp">
            <a:avLst>
              <a:gd name="adj" fmla="val 55556"/>
            </a:avLst>
          </a:prstTxWarp>
        </a:bodyPr>
        <a:lstStyle/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MUELLE 2</a:t>
          </a:r>
        </a:p>
        <a:p>
          <a:pPr algn="ctr" rtl="0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INGRESOS</a:t>
          </a:r>
        </a:p>
      </xdr:txBody>
    </xdr:sp>
    <xdr:clientData/>
  </xdr:twoCellAnchor>
  <xdr:twoCellAnchor>
    <xdr:from>
      <xdr:col>3</xdr:col>
      <xdr:colOff>133350</xdr:colOff>
      <xdr:row>7</xdr:row>
      <xdr:rowOff>0</xdr:rowOff>
    </xdr:from>
    <xdr:to>
      <xdr:col>3</xdr:col>
      <xdr:colOff>381000</xdr:colOff>
      <xdr:row>11</xdr:row>
      <xdr:rowOff>361950</xdr:rowOff>
    </xdr:to>
    <xdr:sp macro="" textlink="">
      <xdr:nvSpPr>
        <xdr:cNvPr id="20" name="WordArt 15"/>
        <xdr:cNvSpPr>
          <a:spLocks noChangeArrowheads="1" noChangeShapeType="1" noTextEdit="1"/>
        </xdr:cNvSpPr>
      </xdr:nvSpPr>
      <xdr:spPr bwMode="auto">
        <a:xfrm rot="5400000">
          <a:off x="2286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1</a:t>
          </a:r>
        </a:p>
      </xdr:txBody>
    </xdr:sp>
    <xdr:clientData/>
  </xdr:twoCellAnchor>
  <xdr:twoCellAnchor>
    <xdr:from>
      <xdr:col>6</xdr:col>
      <xdr:colOff>114300</xdr:colOff>
      <xdr:row>7</xdr:row>
      <xdr:rowOff>0</xdr:rowOff>
    </xdr:from>
    <xdr:to>
      <xdr:col>6</xdr:col>
      <xdr:colOff>361950</xdr:colOff>
      <xdr:row>11</xdr:row>
      <xdr:rowOff>361950</xdr:rowOff>
    </xdr:to>
    <xdr:sp macro="" textlink="">
      <xdr:nvSpPr>
        <xdr:cNvPr id="21" name="WordArt 16"/>
        <xdr:cNvSpPr>
          <a:spLocks noChangeArrowheads="1" noChangeShapeType="1" noTextEdit="1"/>
        </xdr:cNvSpPr>
      </xdr:nvSpPr>
      <xdr:spPr bwMode="auto">
        <a:xfrm rot="5400000">
          <a:off x="17621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2</a:t>
          </a:r>
        </a:p>
      </xdr:txBody>
    </xdr:sp>
    <xdr:clientData/>
  </xdr:twoCellAnchor>
  <xdr:twoCellAnchor>
    <xdr:from>
      <xdr:col>9</xdr:col>
      <xdr:colOff>114300</xdr:colOff>
      <xdr:row>7</xdr:row>
      <xdr:rowOff>0</xdr:rowOff>
    </xdr:from>
    <xdr:to>
      <xdr:col>9</xdr:col>
      <xdr:colOff>361950</xdr:colOff>
      <xdr:row>11</xdr:row>
      <xdr:rowOff>361950</xdr:rowOff>
    </xdr:to>
    <xdr:sp macro="" textlink="">
      <xdr:nvSpPr>
        <xdr:cNvPr id="22" name="WordArt 17"/>
        <xdr:cNvSpPr>
          <a:spLocks noChangeArrowheads="1" noChangeShapeType="1" noTextEdit="1"/>
        </xdr:cNvSpPr>
      </xdr:nvSpPr>
      <xdr:spPr bwMode="auto">
        <a:xfrm rot="5400000">
          <a:off x="331470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3</a:t>
          </a:r>
        </a:p>
      </xdr:txBody>
    </xdr:sp>
    <xdr:clientData/>
  </xdr:twoCellAnchor>
  <xdr:twoCellAnchor>
    <xdr:from>
      <xdr:col>12</xdr:col>
      <xdr:colOff>123825</xdr:colOff>
      <xdr:row>7</xdr:row>
      <xdr:rowOff>0</xdr:rowOff>
    </xdr:from>
    <xdr:to>
      <xdr:col>12</xdr:col>
      <xdr:colOff>371475</xdr:colOff>
      <xdr:row>11</xdr:row>
      <xdr:rowOff>361950</xdr:rowOff>
    </xdr:to>
    <xdr:sp macro="" textlink="">
      <xdr:nvSpPr>
        <xdr:cNvPr id="23" name="WordArt 18"/>
        <xdr:cNvSpPr>
          <a:spLocks noChangeArrowheads="1" noChangeShapeType="1" noTextEdit="1"/>
        </xdr:cNvSpPr>
      </xdr:nvSpPr>
      <xdr:spPr bwMode="auto">
        <a:xfrm rot="5400000">
          <a:off x="4857750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4</a:t>
          </a:r>
        </a:p>
      </xdr:txBody>
    </xdr:sp>
    <xdr:clientData/>
  </xdr:twoCellAnchor>
  <xdr:twoCellAnchor>
    <xdr:from>
      <xdr:col>15</xdr:col>
      <xdr:colOff>123825</xdr:colOff>
      <xdr:row>7</xdr:row>
      <xdr:rowOff>0</xdr:rowOff>
    </xdr:from>
    <xdr:to>
      <xdr:col>15</xdr:col>
      <xdr:colOff>371475</xdr:colOff>
      <xdr:row>11</xdr:row>
      <xdr:rowOff>361950</xdr:rowOff>
    </xdr:to>
    <xdr:sp macro="" textlink="">
      <xdr:nvSpPr>
        <xdr:cNvPr id="24" name="WordArt 19"/>
        <xdr:cNvSpPr>
          <a:spLocks noChangeArrowheads="1" noChangeShapeType="1" noTextEdit="1"/>
        </xdr:cNvSpPr>
      </xdr:nvSpPr>
      <xdr:spPr bwMode="auto">
        <a:xfrm rot="5400000">
          <a:off x="6410325" y="4095750"/>
          <a:ext cx="2114550" cy="247650"/>
        </a:xfrm>
        <a:prstGeom prst="rect">
          <a:avLst/>
        </a:prstGeom>
      </xdr:spPr>
      <xdr:txBody>
        <a:bodyPr vert="wordArtVert"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 fontAlgn="auto"/>
          <a:r>
            <a:rPr lang="es-CO" sz="800" kern="10" spc="0">
              <a:ln w="9525">
                <a:solidFill>
                  <a:srgbClr val="000000"/>
                </a:solidFill>
                <a:round/>
                <a:headEnd/>
                <a:tailEnd/>
              </a:ln>
              <a:solidFill>
                <a:srgbClr val="000000"/>
              </a:solidFill>
              <a:effectLst/>
              <a:latin typeface="Arial"/>
              <a:cs typeface="Arial"/>
            </a:rPr>
            <a:t>PASILLO 5</a:t>
          </a:r>
        </a:p>
      </xdr:txBody>
    </xdr:sp>
    <xdr:clientData/>
  </xdr:twoCellAnchor>
  <xdr:twoCellAnchor editAs="oneCell">
    <xdr:from>
      <xdr:col>7</xdr:col>
      <xdr:colOff>38101</xdr:colOff>
      <xdr:row>3</xdr:row>
      <xdr:rowOff>38101</xdr:rowOff>
    </xdr:from>
    <xdr:to>
      <xdr:col>9</xdr:col>
      <xdr:colOff>371475</xdr:colOff>
      <xdr:row>4</xdr:row>
      <xdr:rowOff>285750</xdr:rowOff>
    </xdr:to>
    <xdr:pic>
      <xdr:nvPicPr>
        <xdr:cNvPr id="25" name="24 Imagen" descr="http://www.alfamontacargas.com/imagenes/montacargasIndex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143251" y="1009651"/>
          <a:ext cx="1362074" cy="68579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295274</xdr:colOff>
      <xdr:row>23</xdr:row>
      <xdr:rowOff>85725</xdr:rowOff>
    </xdr:from>
    <xdr:to>
      <xdr:col>10</xdr:col>
      <xdr:colOff>333375</xdr:colOff>
      <xdr:row>26</xdr:row>
      <xdr:rowOff>266700</xdr:rowOff>
    </xdr:to>
    <xdr:pic>
      <xdr:nvPicPr>
        <xdr:cNvPr id="26" name="25 Imagen" descr="http://www.alfamontacargas.com/imagenes/montacargasIndex.jpg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876549" y="7191375"/>
          <a:ext cx="2114551" cy="1495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9"/>
  <sheetViews>
    <sheetView topLeftCell="A28" workbookViewId="0">
      <selection activeCell="D26" sqref="D26"/>
    </sheetView>
  </sheetViews>
  <sheetFormatPr baseColWidth="10" defaultRowHeight="15"/>
  <cols>
    <col min="2" max="2" width="10.140625" bestFit="1" customWidth="1"/>
  </cols>
  <sheetData>
    <row r="1" spans="1:3">
      <c r="A1" s="9" t="s">
        <v>8</v>
      </c>
      <c r="B1" s="10" t="s">
        <v>46</v>
      </c>
      <c r="C1" s="10">
        <v>15000</v>
      </c>
    </row>
    <row r="3" spans="1:3" ht="30" customHeight="1">
      <c r="A3" s="34" t="s">
        <v>33</v>
      </c>
      <c r="B3" s="34"/>
      <c r="C3" s="34"/>
    </row>
    <row r="4" spans="1:3" ht="45" customHeight="1">
      <c r="A4" s="32" t="s">
        <v>77</v>
      </c>
      <c r="B4" s="32"/>
      <c r="C4" s="32"/>
    </row>
    <row r="5" spans="1:3">
      <c r="A5" s="31" t="s">
        <v>30</v>
      </c>
      <c r="B5" s="31"/>
      <c r="C5" s="12">
        <v>6</v>
      </c>
    </row>
    <row r="6" spans="1:3">
      <c r="A6" s="31" t="s">
        <v>31</v>
      </c>
      <c r="B6" s="31"/>
      <c r="C6" s="12">
        <v>5000</v>
      </c>
    </row>
    <row r="7" spans="1:3">
      <c r="A7" s="31" t="s">
        <v>84</v>
      </c>
      <c r="B7" s="31"/>
      <c r="C7" s="12" t="s">
        <v>85</v>
      </c>
    </row>
    <row r="8" spans="1:3" ht="28.5" customHeight="1">
      <c r="A8" s="31" t="s">
        <v>78</v>
      </c>
      <c r="B8" s="31"/>
      <c r="C8" s="12">
        <v>0.02</v>
      </c>
    </row>
    <row r="9" spans="1:3">
      <c r="A9" s="31" t="s">
        <v>32</v>
      </c>
      <c r="B9" s="31"/>
      <c r="C9" s="12">
        <f>+C8*C6</f>
        <v>100</v>
      </c>
    </row>
    <row r="10" spans="1:3">
      <c r="A10" s="31" t="s">
        <v>16</v>
      </c>
      <c r="B10" s="31"/>
      <c r="C10" s="12">
        <v>0.64</v>
      </c>
    </row>
    <row r="11" spans="1:3">
      <c r="A11" s="31" t="s">
        <v>34</v>
      </c>
      <c r="B11" s="31"/>
      <c r="C11" s="12">
        <v>3</v>
      </c>
    </row>
    <row r="12" spans="1:3">
      <c r="A12" s="24"/>
      <c r="B12" s="24"/>
      <c r="C12" s="25"/>
    </row>
    <row r="13" spans="1:3" ht="29.25" customHeight="1">
      <c r="A13" s="32" t="s">
        <v>47</v>
      </c>
      <c r="B13" s="32"/>
      <c r="C13" s="23">
        <v>1</v>
      </c>
    </row>
    <row r="15" spans="1:3">
      <c r="A15" s="35" t="s">
        <v>45</v>
      </c>
      <c r="B15" s="35"/>
      <c r="C15" s="35"/>
    </row>
    <row r="16" spans="1:3">
      <c r="A16" s="16"/>
      <c r="B16" s="16"/>
      <c r="C16" s="16"/>
    </row>
    <row r="17" spans="1:3" ht="30.75" customHeight="1">
      <c r="A17" s="32" t="s">
        <v>80</v>
      </c>
      <c r="B17" s="32"/>
      <c r="C17" s="32"/>
    </row>
    <row r="18" spans="1:3">
      <c r="A18" s="31" t="s">
        <v>30</v>
      </c>
      <c r="B18" s="31"/>
      <c r="C18" s="15">
        <v>3</v>
      </c>
    </row>
    <row r="19" spans="1:3">
      <c r="A19" s="31" t="s">
        <v>31</v>
      </c>
      <c r="B19" s="31"/>
      <c r="C19" s="10">
        <v>2500</v>
      </c>
    </row>
    <row r="20" spans="1:3">
      <c r="A20" s="31" t="s">
        <v>84</v>
      </c>
      <c r="B20" s="31"/>
      <c r="C20" s="10" t="s">
        <v>85</v>
      </c>
    </row>
    <row r="21" spans="1:3">
      <c r="A21" s="31" t="s">
        <v>78</v>
      </c>
      <c r="B21" s="31"/>
      <c r="C21" s="10">
        <v>0.02</v>
      </c>
    </row>
    <row r="22" spans="1:3">
      <c r="A22" s="31" t="s">
        <v>32</v>
      </c>
      <c r="B22" s="31"/>
      <c r="C22" s="13">
        <f>+C21*C19</f>
        <v>50</v>
      </c>
    </row>
    <row r="23" spans="1:3">
      <c r="A23" s="31" t="s">
        <v>16</v>
      </c>
      <c r="B23" s="31"/>
      <c r="C23" s="14">
        <v>0.32</v>
      </c>
    </row>
    <row r="24" spans="1:3">
      <c r="A24" s="31" t="s">
        <v>34</v>
      </c>
      <c r="B24" s="31"/>
      <c r="C24" s="10">
        <f>+C1/C19</f>
        <v>6</v>
      </c>
    </row>
    <row r="25" spans="1:3" s="26" customFormat="1">
      <c r="A25" s="24"/>
      <c r="B25" s="24"/>
    </row>
    <row r="26" spans="1:3" ht="30" customHeight="1">
      <c r="A26" s="32" t="s">
        <v>47</v>
      </c>
      <c r="B26" s="32"/>
      <c r="C26" s="22">
        <v>1</v>
      </c>
    </row>
    <row r="28" spans="1:3">
      <c r="A28" s="33" t="s">
        <v>53</v>
      </c>
      <c r="B28" s="33"/>
      <c r="C28" s="33"/>
    </row>
    <row r="29" spans="1:3">
      <c r="A29" s="17"/>
      <c r="B29" s="17"/>
      <c r="C29" s="17"/>
    </row>
    <row r="30" spans="1:3">
      <c r="A30" s="33" t="s">
        <v>81</v>
      </c>
      <c r="B30" s="33"/>
      <c r="C30" s="33"/>
    </row>
    <row r="31" spans="1:3">
      <c r="A31" s="12" t="s">
        <v>0</v>
      </c>
      <c r="B31" s="12" t="s">
        <v>2</v>
      </c>
      <c r="C31" s="12" t="s">
        <v>1</v>
      </c>
    </row>
    <row r="32" spans="1:3">
      <c r="A32" s="12">
        <v>0.28000000000000003</v>
      </c>
      <c r="B32" s="12">
        <v>0.05</v>
      </c>
      <c r="C32" s="12">
        <v>0.19</v>
      </c>
    </row>
    <row r="34" spans="1:7">
      <c r="A34" s="33" t="s">
        <v>64</v>
      </c>
      <c r="B34" s="33"/>
      <c r="C34" s="33"/>
    </row>
    <row r="35" spans="1:7">
      <c r="A35" s="12" t="s">
        <v>0</v>
      </c>
      <c r="B35" s="12" t="s">
        <v>2</v>
      </c>
      <c r="C35" s="12" t="s">
        <v>1</v>
      </c>
    </row>
    <row r="36" spans="1:7">
      <c r="A36" s="18">
        <v>0.52</v>
      </c>
      <c r="B36" s="18">
        <v>0.57999999999999996</v>
      </c>
      <c r="C36" s="18">
        <v>0.4</v>
      </c>
    </row>
    <row r="37" spans="1:7">
      <c r="A37" s="8">
        <v>10</v>
      </c>
      <c r="B37" s="8">
        <v>2</v>
      </c>
      <c r="C37" s="8">
        <v>2</v>
      </c>
      <c r="D37" s="7"/>
      <c r="E37" s="7"/>
      <c r="F37" s="7">
        <f>+A37*B37*C37</f>
        <v>40</v>
      </c>
      <c r="G37" s="7"/>
    </row>
    <row r="38" spans="1:7">
      <c r="A38" s="7"/>
      <c r="B38" s="7"/>
      <c r="C38" s="7"/>
      <c r="D38" s="7"/>
      <c r="E38" s="7"/>
      <c r="F38" s="7"/>
      <c r="G38" s="7"/>
    </row>
    <row r="39" spans="1:7">
      <c r="A39" s="31" t="s">
        <v>52</v>
      </c>
      <c r="B39" s="31"/>
      <c r="C39" s="20">
        <v>40</v>
      </c>
    </row>
    <row r="40" spans="1:7">
      <c r="A40" s="31" t="s">
        <v>56</v>
      </c>
      <c r="B40" s="31"/>
      <c r="C40" s="20">
        <v>0.02</v>
      </c>
    </row>
    <row r="41" spans="1:7" ht="29.25" customHeight="1">
      <c r="A41" s="31" t="s">
        <v>57</v>
      </c>
      <c r="B41" s="31"/>
      <c r="C41" s="20">
        <v>0.5</v>
      </c>
    </row>
    <row r="42" spans="1:7">
      <c r="A42" s="31" t="s">
        <v>23</v>
      </c>
      <c r="B42" s="31"/>
      <c r="C42" s="20">
        <f>+(C41+C40)*C39</f>
        <v>20.8</v>
      </c>
    </row>
    <row r="43" spans="1:7">
      <c r="A43" s="31" t="s">
        <v>48</v>
      </c>
      <c r="B43" s="31"/>
      <c r="C43" s="20">
        <v>4</v>
      </c>
    </row>
    <row r="44" spans="1:7">
      <c r="A44" s="31" t="s">
        <v>49</v>
      </c>
      <c r="B44" s="31"/>
      <c r="C44" s="20">
        <v>2</v>
      </c>
    </row>
    <row r="45" spans="1:7">
      <c r="A45" s="31" t="s">
        <v>50</v>
      </c>
      <c r="B45" s="31"/>
      <c r="C45" s="20">
        <f>+C44*C43</f>
        <v>8</v>
      </c>
    </row>
    <row r="46" spans="1:7">
      <c r="A46" s="31" t="s">
        <v>51</v>
      </c>
      <c r="B46" s="31"/>
      <c r="C46" s="20">
        <f>+C45*C39</f>
        <v>320</v>
      </c>
    </row>
    <row r="47" spans="1:7">
      <c r="A47" s="31" t="s">
        <v>24</v>
      </c>
      <c r="B47" s="31"/>
      <c r="C47" s="20">
        <f>+C45*C42</f>
        <v>166.4</v>
      </c>
    </row>
    <row r="49" spans="1:4">
      <c r="A49" s="32" t="s">
        <v>47</v>
      </c>
      <c r="B49" s="32"/>
      <c r="C49" s="32"/>
      <c r="D49" s="21">
        <f>+C1/C46</f>
        <v>46.875</v>
      </c>
    </row>
  </sheetData>
  <mergeCells count="33">
    <mergeCell ref="A17:C17"/>
    <mergeCell ref="A4:C4"/>
    <mergeCell ref="A5:B5"/>
    <mergeCell ref="A6:B6"/>
    <mergeCell ref="A8:B8"/>
    <mergeCell ref="A9:B9"/>
    <mergeCell ref="A10:B10"/>
    <mergeCell ref="A11:B11"/>
    <mergeCell ref="A13:B13"/>
    <mergeCell ref="A7:B7"/>
    <mergeCell ref="A3:C3"/>
    <mergeCell ref="A15:C15"/>
    <mergeCell ref="A39:B39"/>
    <mergeCell ref="A18:B18"/>
    <mergeCell ref="A19:B19"/>
    <mergeCell ref="A20:B20"/>
    <mergeCell ref="A21:B21"/>
    <mergeCell ref="A22:B22"/>
    <mergeCell ref="A23:B23"/>
    <mergeCell ref="A24:B24"/>
    <mergeCell ref="A26:B26"/>
    <mergeCell ref="A28:C28"/>
    <mergeCell ref="A30:C30"/>
    <mergeCell ref="A34:C34"/>
    <mergeCell ref="A46:B46"/>
    <mergeCell ref="A47:B47"/>
    <mergeCell ref="A49:C49"/>
    <mergeCell ref="A40:B40"/>
    <mergeCell ref="A41:B41"/>
    <mergeCell ref="A42:B42"/>
    <mergeCell ref="A43:B43"/>
    <mergeCell ref="A44:B44"/>
    <mergeCell ref="A45:B45"/>
  </mergeCells>
  <pageMargins left="0.7" right="0.7" top="0.75" bottom="0.75" header="0.3" footer="0.3"/>
  <pageSetup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L26"/>
  <sheetViews>
    <sheetView workbookViewId="0">
      <selection activeCell="F24" sqref="F24:G24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1" width="7.5703125" customWidth="1"/>
    <col min="12" max="12" width="1.85546875" customWidth="1"/>
  </cols>
  <sheetData>
    <row r="1" spans="1:12" ht="34.5" customHeight="1" thickBot="1"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2" ht="7.5" customHeight="1" thickTop="1" thickBot="1">
      <c r="A2" s="64"/>
      <c r="B2" s="65"/>
      <c r="C2" s="66"/>
      <c r="D2" s="67"/>
      <c r="E2" s="65"/>
      <c r="F2" s="65"/>
      <c r="G2" s="68"/>
      <c r="H2" s="69"/>
      <c r="I2" s="104"/>
      <c r="J2" s="65"/>
      <c r="K2" s="65"/>
      <c r="L2" s="71"/>
    </row>
    <row r="3" spans="1:12" ht="34.5" customHeight="1" thickBot="1">
      <c r="A3" s="64"/>
      <c r="B3" s="65"/>
      <c r="C3" s="65"/>
      <c r="D3" s="65"/>
      <c r="E3" s="65"/>
      <c r="F3" s="65"/>
      <c r="G3" s="65"/>
      <c r="H3" s="65"/>
      <c r="I3" s="65"/>
      <c r="J3" s="72"/>
      <c r="K3" s="73"/>
      <c r="L3" s="74"/>
    </row>
    <row r="4" spans="1:12" ht="34.5" customHeight="1" thickBot="1">
      <c r="A4" s="64"/>
      <c r="B4" s="65"/>
      <c r="C4" s="75"/>
      <c r="D4" s="65"/>
      <c r="E4" s="76"/>
      <c r="F4" s="76"/>
      <c r="G4" s="65"/>
      <c r="H4" s="76"/>
      <c r="I4" s="76"/>
      <c r="J4" s="77"/>
      <c r="K4" s="78"/>
      <c r="L4" s="74"/>
    </row>
    <row r="5" spans="1:12" ht="34.5" customHeight="1" thickBot="1">
      <c r="A5" s="64"/>
      <c r="B5" s="65"/>
      <c r="C5" s="76"/>
      <c r="D5" s="65"/>
      <c r="E5" s="76"/>
      <c r="F5" s="76"/>
      <c r="G5" s="65"/>
      <c r="H5" s="76"/>
      <c r="I5" s="76"/>
      <c r="J5" s="65"/>
      <c r="K5" s="76"/>
      <c r="L5" s="79"/>
    </row>
    <row r="6" spans="1:12" ht="34.5" customHeight="1" thickTop="1" thickBot="1">
      <c r="A6" s="64"/>
      <c r="B6" s="65"/>
      <c r="C6" s="80" t="s">
        <v>87</v>
      </c>
      <c r="D6" s="81"/>
      <c r="E6" s="80" t="s">
        <v>88</v>
      </c>
      <c r="F6" s="82" t="s">
        <v>89</v>
      </c>
      <c r="G6" s="81"/>
      <c r="H6" s="80" t="s">
        <v>90</v>
      </c>
      <c r="I6" s="80" t="s">
        <v>91</v>
      </c>
      <c r="J6" s="81"/>
      <c r="K6" s="80" t="s">
        <v>92</v>
      </c>
      <c r="L6" s="79"/>
    </row>
    <row r="7" spans="1:12" ht="34.5" customHeight="1" thickTop="1" thickBot="1">
      <c r="A7" s="64"/>
      <c r="B7" s="65"/>
      <c r="C7" s="84" t="s">
        <v>96</v>
      </c>
      <c r="D7" s="81"/>
      <c r="E7" s="84" t="s">
        <v>97</v>
      </c>
      <c r="F7" s="84" t="s">
        <v>98</v>
      </c>
      <c r="G7" s="81"/>
      <c r="H7" s="84" t="s">
        <v>99</v>
      </c>
      <c r="I7" s="84" t="s">
        <v>100</v>
      </c>
      <c r="J7" s="81"/>
      <c r="K7" s="84" t="s">
        <v>101</v>
      </c>
      <c r="L7" s="79"/>
    </row>
    <row r="8" spans="1:12" ht="34.5" customHeight="1" thickTop="1" thickBot="1">
      <c r="A8" s="64"/>
      <c r="B8" s="65"/>
      <c r="C8" s="80" t="s">
        <v>105</v>
      </c>
      <c r="D8" s="81"/>
      <c r="E8" s="80" t="s">
        <v>106</v>
      </c>
      <c r="F8" s="80" t="s">
        <v>107</v>
      </c>
      <c r="G8" s="81"/>
      <c r="H8" s="80" t="s">
        <v>108</v>
      </c>
      <c r="I8" s="80" t="s">
        <v>109</v>
      </c>
      <c r="J8" s="81"/>
      <c r="K8" s="80" t="s">
        <v>110</v>
      </c>
      <c r="L8" s="79"/>
    </row>
    <row r="9" spans="1:12" ht="34.5" customHeight="1" thickTop="1" thickBot="1">
      <c r="A9" s="64"/>
      <c r="B9" s="65"/>
      <c r="C9" s="84" t="s">
        <v>114</v>
      </c>
      <c r="D9" s="81"/>
      <c r="E9" s="84" t="s">
        <v>115</v>
      </c>
      <c r="F9" s="84" t="s">
        <v>116</v>
      </c>
      <c r="G9" s="81"/>
      <c r="H9" s="84" t="s">
        <v>117</v>
      </c>
      <c r="I9" s="84" t="s">
        <v>118</v>
      </c>
      <c r="J9" s="81"/>
      <c r="K9" s="84" t="s">
        <v>119</v>
      </c>
      <c r="L9" s="79"/>
    </row>
    <row r="10" spans="1:12" ht="34.5" customHeight="1" thickTop="1" thickBot="1">
      <c r="A10" s="64"/>
      <c r="B10" s="65"/>
      <c r="C10" s="80" t="s">
        <v>123</v>
      </c>
      <c r="D10" s="81"/>
      <c r="E10" s="80" t="s">
        <v>124</v>
      </c>
      <c r="F10" s="80" t="s">
        <v>125</v>
      </c>
      <c r="G10" s="81"/>
      <c r="H10" s="80" t="s">
        <v>126</v>
      </c>
      <c r="I10" s="80" t="s">
        <v>127</v>
      </c>
      <c r="J10" s="81"/>
      <c r="K10" s="80" t="s">
        <v>128</v>
      </c>
      <c r="L10" s="79"/>
    </row>
    <row r="11" spans="1:12" ht="34.5" customHeight="1" thickTop="1" thickBot="1">
      <c r="A11" s="64"/>
      <c r="B11" s="65"/>
      <c r="C11" s="84" t="s">
        <v>132</v>
      </c>
      <c r="D11" s="81"/>
      <c r="E11" s="84" t="s">
        <v>133</v>
      </c>
      <c r="F11" s="84" t="s">
        <v>134</v>
      </c>
      <c r="G11" s="81"/>
      <c r="H11" s="84" t="s">
        <v>135</v>
      </c>
      <c r="I11" s="84" t="s">
        <v>136</v>
      </c>
      <c r="J11" s="81"/>
      <c r="K11" s="84" t="s">
        <v>137</v>
      </c>
      <c r="L11" s="79"/>
    </row>
    <row r="12" spans="1:12" ht="34.5" customHeight="1" thickTop="1" thickBot="1">
      <c r="A12" s="64"/>
      <c r="B12" s="65"/>
      <c r="C12" s="80" t="s">
        <v>141</v>
      </c>
      <c r="D12" s="81"/>
      <c r="E12" s="80" t="s">
        <v>142</v>
      </c>
      <c r="F12" s="80" t="s">
        <v>143</v>
      </c>
      <c r="G12" s="81"/>
      <c r="H12" s="80" t="s">
        <v>144</v>
      </c>
      <c r="I12" s="80" t="s">
        <v>145</v>
      </c>
      <c r="J12" s="81"/>
      <c r="K12" s="80" t="s">
        <v>146</v>
      </c>
      <c r="L12" s="79"/>
    </row>
    <row r="13" spans="1:12" ht="34.5" customHeight="1" thickTop="1" thickBot="1">
      <c r="A13" s="64"/>
      <c r="B13" s="65"/>
      <c r="C13" s="84" t="s">
        <v>150</v>
      </c>
      <c r="D13" s="81"/>
      <c r="E13" s="84" t="s">
        <v>151</v>
      </c>
      <c r="F13" s="84" t="s">
        <v>152</v>
      </c>
      <c r="G13" s="81"/>
      <c r="H13" s="84" t="s">
        <v>153</v>
      </c>
      <c r="I13" s="84" t="s">
        <v>154</v>
      </c>
      <c r="J13" s="81"/>
      <c r="K13" s="84" t="s">
        <v>155</v>
      </c>
      <c r="L13" s="79"/>
    </row>
    <row r="14" spans="1:12" ht="34.5" customHeight="1" thickTop="1" thickBot="1">
      <c r="A14" s="64"/>
      <c r="B14" s="65"/>
      <c r="C14" s="80" t="s">
        <v>159</v>
      </c>
      <c r="D14" s="81"/>
      <c r="E14" s="80" t="s">
        <v>160</v>
      </c>
      <c r="F14" s="80" t="s">
        <v>161</v>
      </c>
      <c r="G14" s="81"/>
      <c r="H14" s="80" t="s">
        <v>162</v>
      </c>
      <c r="I14" s="80" t="s">
        <v>163</v>
      </c>
      <c r="J14" s="81"/>
      <c r="K14" s="80" t="s">
        <v>164</v>
      </c>
      <c r="L14" s="79"/>
    </row>
    <row r="15" spans="1:12" ht="34.5" customHeight="1" thickTop="1" thickBot="1">
      <c r="A15" s="64"/>
      <c r="B15" s="65"/>
      <c r="C15" s="76"/>
      <c r="D15" s="65"/>
      <c r="E15" s="76"/>
      <c r="F15" s="76"/>
      <c r="G15" s="65"/>
      <c r="H15" s="76"/>
      <c r="I15" s="76"/>
      <c r="J15" s="65"/>
      <c r="K15" s="76"/>
      <c r="L15" s="79"/>
    </row>
    <row r="16" spans="1:12" ht="34.5" customHeight="1">
      <c r="A16" s="64"/>
      <c r="B16" s="65"/>
      <c r="C16" s="72"/>
      <c r="D16" s="73"/>
      <c r="E16" s="65"/>
      <c r="F16" s="65"/>
      <c r="G16" s="65"/>
      <c r="H16" s="65"/>
      <c r="I16" s="121"/>
      <c r="J16" s="122"/>
      <c r="K16" s="123"/>
      <c r="L16" s="79"/>
    </row>
    <row r="17" spans="1:12" ht="34.5" customHeight="1" thickBot="1">
      <c r="A17" s="64"/>
      <c r="B17" s="65"/>
      <c r="C17" s="77"/>
      <c r="D17" s="85"/>
      <c r="E17" s="65"/>
      <c r="F17" s="65"/>
      <c r="G17" s="65"/>
      <c r="H17" s="65"/>
      <c r="I17" s="124"/>
      <c r="J17" s="125"/>
      <c r="K17" s="126"/>
      <c r="L17" s="79"/>
    </row>
    <row r="18" spans="1:12" ht="34.5" customHeight="1" thickBot="1">
      <c r="A18" s="64"/>
      <c r="B18" s="65"/>
      <c r="C18" s="75"/>
      <c r="D18" s="65"/>
      <c r="E18" s="65"/>
      <c r="F18" s="65"/>
      <c r="G18" s="65"/>
      <c r="H18" s="65"/>
      <c r="I18" s="127"/>
      <c r="J18" s="128"/>
      <c r="K18" s="114"/>
      <c r="L18" s="79"/>
    </row>
    <row r="19" spans="1:12" ht="34.5" customHeight="1" thickBot="1">
      <c r="A19" s="64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79"/>
    </row>
    <row r="20" spans="1:12" ht="8.25" customHeight="1" thickBot="1">
      <c r="A20" s="64"/>
      <c r="B20" s="87"/>
      <c r="C20" s="88"/>
      <c r="D20" s="89"/>
      <c r="E20" s="87"/>
      <c r="F20" s="87"/>
      <c r="G20" s="90"/>
      <c r="H20" s="91"/>
      <c r="I20" s="92"/>
      <c r="J20" s="87"/>
      <c r="K20" s="120"/>
      <c r="L20" s="93"/>
    </row>
    <row r="21" spans="1:12" ht="34.5" customHeight="1" thickTop="1" thickBot="1"/>
    <row r="22" spans="1:12" ht="34.5" customHeight="1" thickTop="1" thickBot="1">
      <c r="C22" s="94" t="s">
        <v>168</v>
      </c>
      <c r="D22" s="95"/>
      <c r="E22" s="96"/>
      <c r="F22" s="97">
        <v>13.5</v>
      </c>
      <c r="G22" s="97"/>
    </row>
    <row r="23" spans="1:12" ht="34.5" customHeight="1" thickTop="1" thickBot="1">
      <c r="C23" s="94" t="s">
        <v>169</v>
      </c>
      <c r="D23" s="95"/>
      <c r="E23" s="96"/>
      <c r="F23" s="98">
        <v>25.5</v>
      </c>
      <c r="G23" s="98"/>
    </row>
    <row r="24" spans="1:12" ht="34.5" customHeight="1" thickTop="1" thickBot="1">
      <c r="C24" s="94" t="s">
        <v>170</v>
      </c>
      <c r="D24" s="95"/>
      <c r="E24" s="96"/>
      <c r="F24" s="97">
        <v>16</v>
      </c>
      <c r="G24" s="97"/>
    </row>
    <row r="25" spans="1:12" ht="34.5" customHeight="1" thickTop="1">
      <c r="C25" s="99"/>
      <c r="D25" s="99"/>
      <c r="E25" s="99"/>
      <c r="F25" s="100"/>
      <c r="G25" s="100"/>
    </row>
    <row r="26" spans="1:12" ht="34.5" customHeight="1"/>
  </sheetData>
  <mergeCells count="8">
    <mergeCell ref="C25:E25"/>
    <mergeCell ref="F25:G25"/>
    <mergeCell ref="C22:E22"/>
    <mergeCell ref="F22:G22"/>
    <mergeCell ref="C23:E23"/>
    <mergeCell ref="F23:G23"/>
    <mergeCell ref="C24:E24"/>
    <mergeCell ref="F24:G24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R35"/>
  <sheetViews>
    <sheetView tabSelected="1" workbookViewId="0">
      <selection activeCell="L4" sqref="L4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2" width="7.5703125" customWidth="1"/>
    <col min="13" max="13" width="7.85546875" customWidth="1"/>
    <col min="14" max="15" width="7.7109375" customWidth="1"/>
    <col min="16" max="17" width="7.85546875" customWidth="1"/>
    <col min="18" max="18" width="1.85546875" customWidth="1"/>
  </cols>
  <sheetData>
    <row r="1" spans="1:18" ht="34.5" customHeight="1" thickBot="1"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2" spans="1:18" ht="7.5" customHeight="1" thickTop="1" thickBot="1">
      <c r="A2" s="64"/>
      <c r="B2" s="65"/>
      <c r="C2" s="66"/>
      <c r="D2" s="67"/>
      <c r="E2" s="65"/>
      <c r="F2" s="65"/>
      <c r="G2" s="68"/>
      <c r="H2" s="69"/>
      <c r="I2" s="70"/>
      <c r="J2" s="65"/>
      <c r="K2" s="65"/>
      <c r="L2" s="68"/>
      <c r="M2" s="69"/>
      <c r="N2" s="70"/>
      <c r="O2" s="65"/>
      <c r="P2" s="65"/>
      <c r="Q2" s="65"/>
      <c r="R2" s="71"/>
    </row>
    <row r="3" spans="1:18" ht="34.5" customHeight="1" thickBot="1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72"/>
      <c r="Q3" s="73"/>
      <c r="R3" s="74"/>
    </row>
    <row r="4" spans="1:18" ht="34.5" customHeight="1" thickBot="1">
      <c r="A4" s="64"/>
      <c r="B4" s="65"/>
      <c r="C4" s="75"/>
      <c r="D4" s="65"/>
      <c r="E4" s="76"/>
      <c r="F4" s="76"/>
      <c r="G4" s="65"/>
      <c r="H4" s="76"/>
      <c r="I4" s="76"/>
      <c r="J4" s="65"/>
      <c r="K4" s="76"/>
      <c r="L4" s="76"/>
      <c r="M4" s="65"/>
      <c r="N4" s="76"/>
      <c r="O4" s="76"/>
      <c r="P4" s="77"/>
      <c r="Q4" s="78"/>
      <c r="R4" s="74"/>
    </row>
    <row r="5" spans="1:18" ht="34.5" customHeight="1" thickBot="1">
      <c r="A5" s="64"/>
      <c r="B5" s="65"/>
      <c r="C5" s="76"/>
      <c r="D5" s="65"/>
      <c r="E5" s="76"/>
      <c r="F5" s="76"/>
      <c r="G5" s="65"/>
      <c r="H5" s="76"/>
      <c r="I5" s="76"/>
      <c r="J5" s="65"/>
      <c r="K5" s="76"/>
      <c r="L5" s="76"/>
      <c r="M5" s="65"/>
      <c r="N5" s="76"/>
      <c r="O5" s="76"/>
      <c r="P5" s="65"/>
      <c r="Q5" s="76"/>
      <c r="R5" s="79"/>
    </row>
    <row r="6" spans="1:18" ht="34.5" customHeight="1" thickTop="1" thickBot="1">
      <c r="A6" s="64"/>
      <c r="B6" s="65"/>
      <c r="C6" s="80" t="s">
        <v>87</v>
      </c>
      <c r="D6" s="81"/>
      <c r="E6" s="80" t="s">
        <v>124</v>
      </c>
      <c r="F6" s="82" t="s">
        <v>161</v>
      </c>
      <c r="G6" s="81"/>
      <c r="H6" s="80" t="s">
        <v>118</v>
      </c>
      <c r="I6" s="80" t="s">
        <v>155</v>
      </c>
      <c r="J6" s="81"/>
      <c r="K6" s="80" t="s">
        <v>112</v>
      </c>
      <c r="L6" s="80" t="s">
        <v>149</v>
      </c>
      <c r="M6" s="81"/>
      <c r="N6" s="80" t="s">
        <v>185</v>
      </c>
      <c r="O6" s="80" t="s">
        <v>198</v>
      </c>
      <c r="P6" s="83"/>
      <c r="Q6" s="80" t="s">
        <v>211</v>
      </c>
      <c r="R6" s="79"/>
    </row>
    <row r="7" spans="1:18" ht="34.5" customHeight="1" thickTop="1" thickBot="1">
      <c r="A7" s="64"/>
      <c r="B7" s="65"/>
      <c r="C7" s="84" t="s">
        <v>96</v>
      </c>
      <c r="D7" s="81"/>
      <c r="E7" s="84" t="s">
        <v>133</v>
      </c>
      <c r="F7" s="84" t="s">
        <v>90</v>
      </c>
      <c r="G7" s="81"/>
      <c r="H7" s="84" t="s">
        <v>127</v>
      </c>
      <c r="I7" s="84" t="s">
        <v>164</v>
      </c>
      <c r="J7" s="81"/>
      <c r="K7" s="84" t="s">
        <v>121</v>
      </c>
      <c r="L7" s="84" t="s">
        <v>158</v>
      </c>
      <c r="M7" s="81"/>
      <c r="N7" s="84" t="s">
        <v>186</v>
      </c>
      <c r="O7" s="84" t="s">
        <v>199</v>
      </c>
      <c r="P7" s="83"/>
      <c r="Q7" s="84" t="s">
        <v>212</v>
      </c>
      <c r="R7" s="79"/>
    </row>
    <row r="8" spans="1:18" ht="34.5" customHeight="1" thickTop="1" thickBot="1">
      <c r="A8" s="64"/>
      <c r="B8" s="65"/>
      <c r="C8" s="80" t="s">
        <v>105</v>
      </c>
      <c r="D8" s="81"/>
      <c r="E8" s="80" t="s">
        <v>142</v>
      </c>
      <c r="F8" s="80" t="s">
        <v>99</v>
      </c>
      <c r="G8" s="81"/>
      <c r="H8" s="80" t="s">
        <v>136</v>
      </c>
      <c r="I8" s="80" t="s">
        <v>93</v>
      </c>
      <c r="J8" s="81"/>
      <c r="K8" s="80" t="s">
        <v>130</v>
      </c>
      <c r="L8" s="80" t="s">
        <v>167</v>
      </c>
      <c r="M8" s="81"/>
      <c r="N8" s="80" t="s">
        <v>187</v>
      </c>
      <c r="O8" s="80" t="s">
        <v>200</v>
      </c>
      <c r="P8" s="83"/>
      <c r="Q8" s="80" t="s">
        <v>213</v>
      </c>
      <c r="R8" s="79"/>
    </row>
    <row r="9" spans="1:18" ht="34.5" customHeight="1" thickTop="1" thickBot="1">
      <c r="A9" s="64"/>
      <c r="B9" s="65"/>
      <c r="C9" s="84" t="s">
        <v>114</v>
      </c>
      <c r="D9" s="81"/>
      <c r="E9" s="84" t="s">
        <v>151</v>
      </c>
      <c r="F9" s="84" t="s">
        <v>108</v>
      </c>
      <c r="G9" s="81"/>
      <c r="H9" s="84" t="s">
        <v>145</v>
      </c>
      <c r="I9" s="84" t="s">
        <v>102</v>
      </c>
      <c r="J9" s="81"/>
      <c r="K9" s="84" t="s">
        <v>139</v>
      </c>
      <c r="L9" s="84" t="s">
        <v>175</v>
      </c>
      <c r="M9" s="81"/>
      <c r="N9" s="84" t="s">
        <v>188</v>
      </c>
      <c r="O9" s="84" t="s">
        <v>201</v>
      </c>
      <c r="P9" s="83"/>
      <c r="Q9" s="84" t="s">
        <v>214</v>
      </c>
      <c r="R9" s="79"/>
    </row>
    <row r="10" spans="1:18" ht="34.5" customHeight="1" thickTop="1" thickBot="1">
      <c r="A10" s="64"/>
      <c r="B10" s="65"/>
      <c r="C10" s="80" t="s">
        <v>123</v>
      </c>
      <c r="D10" s="81"/>
      <c r="E10" s="80" t="s">
        <v>160</v>
      </c>
      <c r="F10" s="80" t="s">
        <v>117</v>
      </c>
      <c r="G10" s="81"/>
      <c r="H10" s="80" t="s">
        <v>154</v>
      </c>
      <c r="I10" s="80" t="s">
        <v>111</v>
      </c>
      <c r="J10" s="81"/>
      <c r="K10" s="80" t="s">
        <v>148</v>
      </c>
      <c r="L10" s="80" t="s">
        <v>176</v>
      </c>
      <c r="M10" s="81"/>
      <c r="N10" s="80" t="s">
        <v>189</v>
      </c>
      <c r="O10" s="80" t="s">
        <v>202</v>
      </c>
      <c r="P10" s="83"/>
      <c r="Q10" s="80" t="s">
        <v>215</v>
      </c>
      <c r="R10" s="79"/>
    </row>
    <row r="11" spans="1:18" ht="34.5" customHeight="1" thickTop="1" thickBot="1">
      <c r="A11" s="64"/>
      <c r="B11" s="65"/>
      <c r="C11" s="84" t="s">
        <v>132</v>
      </c>
      <c r="D11" s="81"/>
      <c r="E11" s="84" t="s">
        <v>89</v>
      </c>
      <c r="F11" s="84" t="s">
        <v>126</v>
      </c>
      <c r="G11" s="81"/>
      <c r="H11" s="84" t="s">
        <v>163</v>
      </c>
      <c r="I11" s="84" t="s">
        <v>120</v>
      </c>
      <c r="J11" s="81"/>
      <c r="K11" s="84" t="s">
        <v>157</v>
      </c>
      <c r="L11" s="84" t="s">
        <v>177</v>
      </c>
      <c r="M11" s="81"/>
      <c r="N11" s="84" t="s">
        <v>190</v>
      </c>
      <c r="O11" s="84" t="s">
        <v>203</v>
      </c>
      <c r="P11" s="83"/>
      <c r="Q11" s="84" t="s">
        <v>216</v>
      </c>
      <c r="R11" s="79"/>
    </row>
    <row r="12" spans="1:18" ht="34.5" customHeight="1" thickTop="1" thickBot="1">
      <c r="A12" s="64"/>
      <c r="B12" s="65"/>
      <c r="C12" s="80" t="s">
        <v>141</v>
      </c>
      <c r="D12" s="81"/>
      <c r="E12" s="80" t="s">
        <v>98</v>
      </c>
      <c r="F12" s="80" t="s">
        <v>135</v>
      </c>
      <c r="G12" s="81"/>
      <c r="H12" s="80" t="s">
        <v>92</v>
      </c>
      <c r="I12" s="80" t="s">
        <v>129</v>
      </c>
      <c r="J12" s="81"/>
      <c r="K12" s="80" t="s">
        <v>166</v>
      </c>
      <c r="L12" s="80" t="s">
        <v>178</v>
      </c>
      <c r="M12" s="81"/>
      <c r="N12" s="80" t="s">
        <v>191</v>
      </c>
      <c r="O12" s="80" t="s">
        <v>204</v>
      </c>
      <c r="P12" s="83"/>
      <c r="Q12" s="80" t="s">
        <v>217</v>
      </c>
      <c r="R12" s="79"/>
    </row>
    <row r="13" spans="1:18" ht="34.5" customHeight="1" thickTop="1" thickBot="1">
      <c r="A13" s="64"/>
      <c r="B13" s="65"/>
      <c r="C13" s="84" t="s">
        <v>150</v>
      </c>
      <c r="D13" s="81"/>
      <c r="E13" s="84" t="s">
        <v>107</v>
      </c>
      <c r="F13" s="84" t="s">
        <v>144</v>
      </c>
      <c r="G13" s="81"/>
      <c r="H13" s="84" t="s">
        <v>101</v>
      </c>
      <c r="I13" s="84" t="s">
        <v>138</v>
      </c>
      <c r="J13" s="81"/>
      <c r="K13" s="84" t="s">
        <v>95</v>
      </c>
      <c r="L13" s="84" t="s">
        <v>179</v>
      </c>
      <c r="M13" s="81"/>
      <c r="N13" s="84" t="s">
        <v>192</v>
      </c>
      <c r="O13" s="84" t="s">
        <v>205</v>
      </c>
      <c r="P13" s="83"/>
      <c r="Q13" s="84" t="s">
        <v>218</v>
      </c>
      <c r="R13" s="79"/>
    </row>
    <row r="14" spans="1:18" ht="34.5" customHeight="1" thickTop="1" thickBot="1">
      <c r="A14" s="64"/>
      <c r="B14" s="65"/>
      <c r="C14" s="80" t="s">
        <v>159</v>
      </c>
      <c r="D14" s="81"/>
      <c r="E14" s="80" t="s">
        <v>116</v>
      </c>
      <c r="F14" s="80" t="s">
        <v>153</v>
      </c>
      <c r="G14" s="81"/>
      <c r="H14" s="80" t="s">
        <v>110</v>
      </c>
      <c r="I14" s="80" t="s">
        <v>147</v>
      </c>
      <c r="J14" s="81"/>
      <c r="K14" s="80" t="s">
        <v>104</v>
      </c>
      <c r="L14" s="80" t="s">
        <v>180</v>
      </c>
      <c r="M14" s="81"/>
      <c r="N14" s="80" t="s">
        <v>193</v>
      </c>
      <c r="O14" s="80" t="s">
        <v>206</v>
      </c>
      <c r="P14" s="83"/>
      <c r="Q14" s="80" t="s">
        <v>219</v>
      </c>
      <c r="R14" s="79"/>
    </row>
    <row r="15" spans="1:18" ht="34.5" customHeight="1" thickTop="1" thickBot="1">
      <c r="A15" s="64"/>
      <c r="B15" s="65"/>
      <c r="C15" s="84" t="s">
        <v>88</v>
      </c>
      <c r="D15" s="81"/>
      <c r="E15" s="84" t="s">
        <v>125</v>
      </c>
      <c r="F15" s="84" t="s">
        <v>162</v>
      </c>
      <c r="G15" s="81"/>
      <c r="H15" s="84" t="s">
        <v>119</v>
      </c>
      <c r="I15" s="84" t="s">
        <v>156</v>
      </c>
      <c r="J15" s="81"/>
      <c r="K15" s="84" t="s">
        <v>113</v>
      </c>
      <c r="L15" s="84" t="s">
        <v>181</v>
      </c>
      <c r="M15" s="81"/>
      <c r="N15" s="84" t="s">
        <v>194</v>
      </c>
      <c r="O15" s="84" t="s">
        <v>207</v>
      </c>
      <c r="P15" s="83"/>
      <c r="Q15" s="84" t="s">
        <v>220</v>
      </c>
      <c r="R15" s="79"/>
    </row>
    <row r="16" spans="1:18" ht="34.5" customHeight="1" thickTop="1" thickBot="1">
      <c r="A16" s="64"/>
      <c r="B16" s="65"/>
      <c r="C16" s="80" t="s">
        <v>97</v>
      </c>
      <c r="D16" s="81"/>
      <c r="E16" s="80" t="s">
        <v>134</v>
      </c>
      <c r="F16" s="80" t="s">
        <v>91</v>
      </c>
      <c r="G16" s="81"/>
      <c r="H16" s="80" t="s">
        <v>128</v>
      </c>
      <c r="I16" s="80" t="s">
        <v>165</v>
      </c>
      <c r="J16" s="81"/>
      <c r="K16" s="80" t="s">
        <v>122</v>
      </c>
      <c r="L16" s="80" t="s">
        <v>182</v>
      </c>
      <c r="M16" s="81"/>
      <c r="N16" s="80" t="s">
        <v>195</v>
      </c>
      <c r="O16" s="80" t="s">
        <v>208</v>
      </c>
      <c r="P16" s="83"/>
      <c r="Q16" s="80" t="s">
        <v>221</v>
      </c>
      <c r="R16" s="79"/>
    </row>
    <row r="17" spans="1:18" ht="34.5" customHeight="1" thickTop="1" thickBot="1">
      <c r="A17" s="64"/>
      <c r="B17" s="65"/>
      <c r="C17" s="84" t="s">
        <v>106</v>
      </c>
      <c r="D17" s="81"/>
      <c r="E17" s="84" t="s">
        <v>143</v>
      </c>
      <c r="F17" s="84" t="s">
        <v>100</v>
      </c>
      <c r="G17" s="81"/>
      <c r="H17" s="84" t="s">
        <v>137</v>
      </c>
      <c r="I17" s="84" t="s">
        <v>94</v>
      </c>
      <c r="J17" s="81"/>
      <c r="K17" s="84" t="s">
        <v>131</v>
      </c>
      <c r="L17" s="84" t="s">
        <v>183</v>
      </c>
      <c r="M17" s="81"/>
      <c r="N17" s="84" t="s">
        <v>196</v>
      </c>
      <c r="O17" s="84" t="s">
        <v>209</v>
      </c>
      <c r="P17" s="83"/>
      <c r="Q17" s="84" t="s">
        <v>222</v>
      </c>
      <c r="R17" s="79"/>
    </row>
    <row r="18" spans="1:18" ht="34.5" customHeight="1" thickTop="1" thickBot="1">
      <c r="A18" s="64"/>
      <c r="B18" s="65"/>
      <c r="C18" s="80" t="s">
        <v>115</v>
      </c>
      <c r="D18" s="81"/>
      <c r="E18" s="80" t="s">
        <v>152</v>
      </c>
      <c r="F18" s="80" t="s">
        <v>109</v>
      </c>
      <c r="G18" s="81"/>
      <c r="H18" s="80" t="s">
        <v>146</v>
      </c>
      <c r="I18" s="80" t="s">
        <v>103</v>
      </c>
      <c r="J18" s="81"/>
      <c r="K18" s="80" t="s">
        <v>140</v>
      </c>
      <c r="L18" s="80" t="s">
        <v>184</v>
      </c>
      <c r="M18" s="81"/>
      <c r="N18" s="80" t="s">
        <v>197</v>
      </c>
      <c r="O18" s="80" t="s">
        <v>210</v>
      </c>
      <c r="P18" s="83"/>
      <c r="Q18" s="80" t="s">
        <v>223</v>
      </c>
      <c r="R18" s="79"/>
    </row>
    <row r="19" spans="1:18" ht="34.5" customHeight="1" thickTop="1" thickBot="1">
      <c r="A19" s="64"/>
      <c r="B19" s="65"/>
      <c r="C19" s="76"/>
      <c r="D19" s="65"/>
      <c r="E19" s="76"/>
      <c r="F19" s="76"/>
      <c r="G19" s="65"/>
      <c r="H19" s="76"/>
      <c r="I19" s="76"/>
      <c r="J19" s="65"/>
      <c r="K19" s="76"/>
      <c r="L19" s="76"/>
      <c r="M19" s="65"/>
      <c r="N19" s="76"/>
      <c r="O19" s="76"/>
      <c r="P19" s="65"/>
      <c r="Q19" s="76"/>
      <c r="R19" s="79"/>
    </row>
    <row r="20" spans="1:18" ht="34.5" customHeight="1" thickBot="1">
      <c r="A20" s="64"/>
      <c r="B20" s="65"/>
      <c r="C20" s="137"/>
      <c r="D20" s="138"/>
      <c r="E20" s="139"/>
      <c r="F20" s="76"/>
      <c r="G20" s="65"/>
      <c r="H20" s="76"/>
      <c r="I20" s="76"/>
      <c r="J20" s="65"/>
      <c r="K20" s="76"/>
      <c r="L20" s="76"/>
      <c r="M20" s="65"/>
      <c r="N20" s="76"/>
      <c r="O20" s="76"/>
      <c r="P20" s="72"/>
      <c r="Q20" s="73"/>
      <c r="R20" s="79"/>
    </row>
    <row r="21" spans="1:18" ht="34.5" customHeight="1" thickBot="1">
      <c r="A21" s="64"/>
      <c r="B21" s="65"/>
      <c r="C21" s="140"/>
      <c r="D21" s="136"/>
      <c r="E21" s="141"/>
      <c r="F21" s="86"/>
      <c r="G21" s="65"/>
      <c r="H21" s="76"/>
      <c r="I21" s="76"/>
      <c r="J21" s="65"/>
      <c r="K21" s="76"/>
      <c r="L21" s="76"/>
      <c r="M21" s="65"/>
      <c r="N21" s="76"/>
      <c r="O21" s="76"/>
      <c r="P21" s="147"/>
      <c r="Q21" s="148"/>
      <c r="R21" s="79"/>
    </row>
    <row r="22" spans="1:18" ht="34.5" customHeight="1">
      <c r="A22" s="64"/>
      <c r="B22" s="65"/>
      <c r="C22" s="140"/>
      <c r="D22" s="136"/>
      <c r="E22" s="141"/>
      <c r="F22" s="76"/>
      <c r="G22" s="65"/>
      <c r="H22" s="76"/>
      <c r="I22" s="76"/>
      <c r="J22" s="65"/>
      <c r="K22" s="76"/>
      <c r="L22" s="76"/>
      <c r="M22" s="65"/>
      <c r="N22" s="76"/>
      <c r="O22" s="149"/>
      <c r="P22" s="106"/>
      <c r="Q22" s="150"/>
      <c r="R22" s="79"/>
    </row>
    <row r="23" spans="1:18" ht="34.5" customHeight="1">
      <c r="A23" s="64"/>
      <c r="B23" s="65"/>
      <c r="C23" s="140"/>
      <c r="D23" s="136"/>
      <c r="E23" s="141"/>
      <c r="F23" s="76"/>
      <c r="G23" s="65"/>
      <c r="H23" s="76"/>
      <c r="I23" s="76"/>
      <c r="J23" s="65"/>
      <c r="K23" s="76"/>
      <c r="L23" s="76"/>
      <c r="M23" s="65"/>
      <c r="N23" s="76"/>
      <c r="O23" s="108"/>
      <c r="P23" s="109"/>
      <c r="Q23" s="110"/>
      <c r="R23" s="79"/>
    </row>
    <row r="24" spans="1:18" ht="34.5" customHeight="1">
      <c r="A24" s="64"/>
      <c r="B24" s="65"/>
      <c r="C24" s="142"/>
      <c r="D24" s="136"/>
      <c r="E24" s="143"/>
      <c r="F24" s="65"/>
      <c r="G24" s="65"/>
      <c r="H24" s="65"/>
      <c r="I24" s="65"/>
      <c r="J24" s="65"/>
      <c r="K24" s="65"/>
      <c r="L24" s="65"/>
      <c r="M24" s="65"/>
      <c r="N24" s="65"/>
      <c r="O24" s="108"/>
      <c r="P24" s="109"/>
      <c r="Q24" s="110"/>
      <c r="R24" s="79"/>
    </row>
    <row r="25" spans="1:18" ht="34.5" customHeight="1">
      <c r="A25" s="64"/>
      <c r="B25" s="65"/>
      <c r="C25" s="142"/>
      <c r="D25" s="136"/>
      <c r="E25" s="143"/>
      <c r="F25" s="65"/>
      <c r="G25" s="65"/>
      <c r="H25" s="65"/>
      <c r="I25" s="65"/>
      <c r="J25" s="65"/>
      <c r="K25" s="65"/>
      <c r="L25" s="65"/>
      <c r="M25" s="65"/>
      <c r="N25" s="65"/>
      <c r="O25" s="108"/>
      <c r="P25" s="109"/>
      <c r="Q25" s="110"/>
      <c r="R25" s="79"/>
    </row>
    <row r="26" spans="1:18" ht="34.5" customHeight="1">
      <c r="A26" s="64"/>
      <c r="B26" s="65"/>
      <c r="C26" s="142"/>
      <c r="D26" s="136"/>
      <c r="E26" s="143"/>
      <c r="F26" s="65"/>
      <c r="G26" s="65"/>
      <c r="H26" s="65"/>
      <c r="I26" s="65"/>
      <c r="J26" s="65"/>
      <c r="K26" s="65"/>
      <c r="L26" s="65"/>
      <c r="M26" s="65"/>
      <c r="N26" s="65"/>
      <c r="O26" s="108"/>
      <c r="P26" s="109"/>
      <c r="Q26" s="110"/>
      <c r="R26" s="79"/>
    </row>
    <row r="27" spans="1:18" ht="34.5" customHeight="1" thickBot="1">
      <c r="A27" s="64"/>
      <c r="B27" s="65"/>
      <c r="C27" s="144"/>
      <c r="D27" s="145"/>
      <c r="E27" s="146"/>
      <c r="F27" s="65"/>
      <c r="G27" s="65"/>
      <c r="H27" s="65"/>
      <c r="I27" s="65"/>
      <c r="J27" s="65"/>
      <c r="K27" s="65"/>
      <c r="L27" s="65"/>
      <c r="M27" s="65"/>
      <c r="N27" s="65"/>
      <c r="O27" s="108"/>
      <c r="P27" s="109"/>
      <c r="Q27" s="110"/>
      <c r="R27" s="79"/>
    </row>
    <row r="28" spans="1:18" ht="34.5" customHeight="1" thickBot="1">
      <c r="A28" s="64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111"/>
      <c r="P28" s="112"/>
      <c r="Q28" s="113"/>
      <c r="R28" s="79"/>
    </row>
    <row r="29" spans="1:18" ht="8.25" customHeight="1" thickBot="1">
      <c r="A29" s="64"/>
      <c r="B29" s="87"/>
      <c r="C29" s="88"/>
      <c r="D29" s="89"/>
      <c r="E29" s="87"/>
      <c r="F29" s="87"/>
      <c r="G29" s="90"/>
      <c r="H29" s="91"/>
      <c r="I29" s="92"/>
      <c r="J29" s="87"/>
      <c r="K29" s="90"/>
      <c r="L29" s="91"/>
      <c r="M29" s="92"/>
      <c r="N29" s="87"/>
      <c r="O29" s="87"/>
      <c r="P29" s="87"/>
      <c r="Q29" s="87"/>
      <c r="R29" s="93"/>
    </row>
    <row r="30" spans="1:18" ht="34.5" customHeight="1" thickTop="1" thickBot="1"/>
    <row r="31" spans="1:18" ht="34.5" customHeight="1" thickTop="1" thickBot="1">
      <c r="C31" s="94" t="s">
        <v>168</v>
      </c>
      <c r="D31" s="95"/>
      <c r="E31" s="96"/>
      <c r="F31" s="97">
        <v>23.5</v>
      </c>
      <c r="G31" s="97"/>
    </row>
    <row r="32" spans="1:18" ht="34.5" customHeight="1" thickTop="1" thickBot="1">
      <c r="C32" s="94" t="s">
        <v>169</v>
      </c>
      <c r="D32" s="95"/>
      <c r="E32" s="96"/>
      <c r="F32" s="98">
        <v>39</v>
      </c>
      <c r="G32" s="98"/>
    </row>
    <row r="33" spans="3:7" ht="34.5" customHeight="1" thickTop="1" thickBot="1">
      <c r="C33" s="94" t="s">
        <v>170</v>
      </c>
      <c r="D33" s="95"/>
      <c r="E33" s="96"/>
      <c r="F33" s="97">
        <v>16</v>
      </c>
      <c r="G33" s="97"/>
    </row>
    <row r="34" spans="3:7" ht="34.5" customHeight="1" thickTop="1">
      <c r="C34" s="99"/>
      <c r="D34" s="99"/>
      <c r="E34" s="99"/>
      <c r="F34" s="100"/>
      <c r="G34" s="100"/>
    </row>
    <row r="35" spans="3:7" ht="34.5" customHeight="1"/>
  </sheetData>
  <mergeCells count="8">
    <mergeCell ref="C34:E34"/>
    <mergeCell ref="F34:G34"/>
    <mergeCell ref="C31:E31"/>
    <mergeCell ref="F31:G31"/>
    <mergeCell ref="C32:E32"/>
    <mergeCell ref="F32:G32"/>
    <mergeCell ref="C33:E33"/>
    <mergeCell ref="F33:G33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4"/>
  <sheetViews>
    <sheetView topLeftCell="A37" workbookViewId="0">
      <selection activeCell="D54" sqref="D54"/>
    </sheetView>
  </sheetViews>
  <sheetFormatPr baseColWidth="10" defaultRowHeight="15"/>
  <sheetData>
    <row r="1" spans="1:6">
      <c r="A1" s="9" t="s">
        <v>7</v>
      </c>
      <c r="B1" s="10" t="s">
        <v>46</v>
      </c>
      <c r="C1" s="10">
        <v>30000</v>
      </c>
    </row>
    <row r="3" spans="1:6">
      <c r="A3" s="33" t="s">
        <v>33</v>
      </c>
      <c r="B3" s="33"/>
      <c r="C3" s="33"/>
      <c r="D3" s="33"/>
      <c r="E3" s="33"/>
    </row>
    <row r="4" spans="1:6">
      <c r="A4" s="34" t="s">
        <v>25</v>
      </c>
      <c r="B4" s="34"/>
      <c r="C4" s="34"/>
      <c r="D4" s="34"/>
      <c r="E4" s="34"/>
      <c r="F4" s="5"/>
    </row>
    <row r="5" spans="1:6" s="11" customFormat="1" ht="45">
      <c r="A5" s="20" t="s">
        <v>12</v>
      </c>
      <c r="B5" s="20" t="s">
        <v>28</v>
      </c>
      <c r="C5" s="20" t="s">
        <v>26</v>
      </c>
      <c r="D5" s="20" t="s">
        <v>27</v>
      </c>
      <c r="E5" s="20" t="s">
        <v>76</v>
      </c>
    </row>
    <row r="6" spans="1:6">
      <c r="A6" s="12">
        <v>20</v>
      </c>
      <c r="B6" s="12">
        <v>613</v>
      </c>
      <c r="C6" s="12">
        <v>0.98</v>
      </c>
      <c r="D6" s="27">
        <f>+C6*B6</f>
        <v>600.74</v>
      </c>
      <c r="E6" s="12">
        <v>49</v>
      </c>
    </row>
    <row r="7" spans="1:6">
      <c r="F7" s="5"/>
    </row>
    <row r="8" spans="1:6">
      <c r="A8" s="31" t="s">
        <v>75</v>
      </c>
      <c r="B8" s="31"/>
      <c r="C8" s="12">
        <v>500</v>
      </c>
    </row>
    <row r="9" spans="1:6">
      <c r="A9" s="31" t="s">
        <v>24</v>
      </c>
      <c r="B9" s="31"/>
      <c r="C9" s="12">
        <f>+C8*C6</f>
        <v>490</v>
      </c>
    </row>
    <row r="10" spans="1:6">
      <c r="A10" s="31" t="s">
        <v>43</v>
      </c>
      <c r="B10" s="31"/>
      <c r="C10" s="18">
        <f>+C1/C8</f>
        <v>60</v>
      </c>
    </row>
    <row r="12" spans="1:6">
      <c r="A12" s="33" t="s">
        <v>45</v>
      </c>
      <c r="B12" s="33"/>
      <c r="C12" s="33"/>
      <c r="D12" s="33"/>
      <c r="E12" s="33"/>
    </row>
    <row r="13" spans="1:6" ht="15" customHeight="1">
      <c r="A13" s="34" t="s">
        <v>79</v>
      </c>
      <c r="B13" s="34"/>
      <c r="C13" s="34"/>
      <c r="D13" s="28"/>
      <c r="E13" s="28"/>
    </row>
    <row r="14" spans="1:6">
      <c r="A14" s="12" t="s">
        <v>0</v>
      </c>
      <c r="B14" s="12" t="s">
        <v>2</v>
      </c>
      <c r="C14" s="12" t="s">
        <v>1</v>
      </c>
    </row>
    <row r="15" spans="1:6">
      <c r="A15" s="12">
        <v>1.4999999999999999E-2</v>
      </c>
      <c r="B15" s="12">
        <v>5.1999999999999998E-2</v>
      </c>
      <c r="C15" s="29">
        <v>5.1999999999999998E-2</v>
      </c>
      <c r="E15" s="5">
        <f>+C15+B15+A15</f>
        <v>0.11899999999999999</v>
      </c>
    </row>
    <row r="17" spans="1:6">
      <c r="A17" s="37" t="s">
        <v>64</v>
      </c>
      <c r="B17" s="37"/>
      <c r="C17" s="37"/>
    </row>
    <row r="18" spans="1:6">
      <c r="A18" s="12" t="s">
        <v>0</v>
      </c>
      <c r="B18" s="12" t="s">
        <v>2</v>
      </c>
      <c r="C18" s="12" t="s">
        <v>1</v>
      </c>
    </row>
    <row r="19" spans="1:6">
      <c r="A19" s="18">
        <v>0.32</v>
      </c>
      <c r="B19" s="18">
        <f>+B20*B15</f>
        <v>0.46799999999999997</v>
      </c>
      <c r="C19" s="18">
        <f>+C20*C15</f>
        <v>0.46799999999999997</v>
      </c>
    </row>
    <row r="20" spans="1:6">
      <c r="A20" s="7">
        <v>20</v>
      </c>
      <c r="B20" s="7">
        <v>9</v>
      </c>
      <c r="C20" s="7">
        <v>9</v>
      </c>
    </row>
    <row r="21" spans="1:6">
      <c r="F21" s="7">
        <f>+C20*B20*A20</f>
        <v>1620</v>
      </c>
    </row>
    <row r="22" spans="1:6">
      <c r="A22" s="36" t="s">
        <v>52</v>
      </c>
      <c r="B22" s="36"/>
      <c r="C22" s="12">
        <v>1620</v>
      </c>
    </row>
    <row r="23" spans="1:6">
      <c r="A23" s="40" t="s">
        <v>56</v>
      </c>
      <c r="B23" s="41"/>
      <c r="C23" s="12">
        <v>0.02</v>
      </c>
    </row>
    <row r="24" spans="1:6">
      <c r="A24" s="31" t="s">
        <v>23</v>
      </c>
      <c r="B24" s="31"/>
      <c r="C24" s="12">
        <f>+C23*C22</f>
        <v>32.4</v>
      </c>
    </row>
    <row r="25" spans="1:6">
      <c r="A25" s="31" t="s">
        <v>48</v>
      </c>
      <c r="B25" s="31"/>
      <c r="C25" s="12">
        <v>8</v>
      </c>
    </row>
    <row r="26" spans="1:6">
      <c r="A26" s="31" t="s">
        <v>49</v>
      </c>
      <c r="B26" s="31"/>
      <c r="C26" s="12">
        <v>1</v>
      </c>
    </row>
    <row r="27" spans="1:6">
      <c r="A27" s="31" t="s">
        <v>50</v>
      </c>
      <c r="B27" s="31"/>
      <c r="C27" s="12">
        <f>+C26*C25</f>
        <v>8</v>
      </c>
    </row>
    <row r="28" spans="1:6">
      <c r="A28" s="31" t="s">
        <v>51</v>
      </c>
      <c r="B28" s="31"/>
      <c r="C28" s="12">
        <f>+C27*C22</f>
        <v>12960</v>
      </c>
    </row>
    <row r="29" spans="1:6">
      <c r="A29" s="31" t="s">
        <v>24</v>
      </c>
      <c r="B29" s="31"/>
      <c r="C29" s="12">
        <f>+C27*C24</f>
        <v>259.2</v>
      </c>
    </row>
    <row r="31" spans="1:6">
      <c r="A31" s="32" t="s">
        <v>47</v>
      </c>
      <c r="B31" s="32"/>
      <c r="C31" s="32"/>
      <c r="D31" s="30">
        <f>+C1/C28</f>
        <v>2.3148148148148149</v>
      </c>
    </row>
    <row r="34" spans="1:5">
      <c r="A34" s="33" t="s">
        <v>53</v>
      </c>
      <c r="B34" s="33"/>
      <c r="C34" s="33"/>
      <c r="D34" s="33"/>
      <c r="E34" s="33"/>
    </row>
    <row r="35" spans="1:5">
      <c r="A35" s="33" t="s">
        <v>79</v>
      </c>
      <c r="B35" s="33"/>
      <c r="C35" s="33"/>
    </row>
    <row r="36" spans="1:5">
      <c r="A36" s="12" t="s">
        <v>0</v>
      </c>
      <c r="B36" s="12" t="s">
        <v>2</v>
      </c>
      <c r="C36" s="12" t="s">
        <v>1</v>
      </c>
    </row>
    <row r="37" spans="1:5">
      <c r="A37" s="12">
        <v>1.4999999999999999E-2</v>
      </c>
      <c r="B37" s="12">
        <v>5.1999999999999998E-2</v>
      </c>
      <c r="C37" s="29">
        <v>5.1999999999999998E-2</v>
      </c>
    </row>
    <row r="39" spans="1:5">
      <c r="A39" s="37" t="s">
        <v>64</v>
      </c>
      <c r="B39" s="37"/>
      <c r="C39" s="37"/>
    </row>
    <row r="40" spans="1:5">
      <c r="A40" s="12" t="s">
        <v>0</v>
      </c>
      <c r="B40" s="12" t="s">
        <v>2</v>
      </c>
      <c r="C40" s="12" t="s">
        <v>1</v>
      </c>
    </row>
    <row r="41" spans="1:5">
      <c r="A41" s="18">
        <f>+A37*A42</f>
        <v>0.3</v>
      </c>
      <c r="B41" s="18">
        <f>+B37*B42</f>
        <v>0.312</v>
      </c>
      <c r="C41" s="18">
        <f>+C42*C37</f>
        <v>0.312</v>
      </c>
    </row>
    <row r="42" spans="1:5">
      <c r="A42" s="8">
        <v>20</v>
      </c>
      <c r="B42" s="8">
        <v>6</v>
      </c>
      <c r="C42" s="8">
        <v>6</v>
      </c>
    </row>
    <row r="44" spans="1:5">
      <c r="A44" s="36" t="s">
        <v>52</v>
      </c>
      <c r="B44" s="36"/>
      <c r="C44" s="12">
        <v>720</v>
      </c>
    </row>
    <row r="45" spans="1:5">
      <c r="A45" s="36" t="s">
        <v>56</v>
      </c>
      <c r="B45" s="36"/>
      <c r="C45" s="12">
        <v>0.02</v>
      </c>
    </row>
    <row r="46" spans="1:5" ht="28.5" customHeight="1">
      <c r="A46" s="38" t="s">
        <v>57</v>
      </c>
      <c r="B46" s="39"/>
      <c r="C46" s="12">
        <v>1.2E-2</v>
      </c>
    </row>
    <row r="47" spans="1:5">
      <c r="A47" s="36" t="s">
        <v>23</v>
      </c>
      <c r="B47" s="36"/>
      <c r="C47" s="12">
        <f>+(C46+C45)*C44</f>
        <v>23.04</v>
      </c>
    </row>
    <row r="48" spans="1:5">
      <c r="A48" s="36" t="s">
        <v>48</v>
      </c>
      <c r="B48" s="36"/>
      <c r="C48" s="12">
        <v>9</v>
      </c>
    </row>
    <row r="49" spans="1:4">
      <c r="A49" s="36" t="s">
        <v>49</v>
      </c>
      <c r="B49" s="36"/>
      <c r="C49" s="12">
        <v>2</v>
      </c>
    </row>
    <row r="50" spans="1:4">
      <c r="A50" s="36" t="s">
        <v>50</v>
      </c>
      <c r="B50" s="36"/>
      <c r="C50" s="12">
        <f>+C49*C48</f>
        <v>18</v>
      </c>
    </row>
    <row r="51" spans="1:4">
      <c r="A51" s="36" t="s">
        <v>51</v>
      </c>
      <c r="B51" s="36"/>
      <c r="C51" s="12">
        <f>+C50*C44</f>
        <v>12960</v>
      </c>
    </row>
    <row r="52" spans="1:4">
      <c r="A52" s="36" t="s">
        <v>24</v>
      </c>
      <c r="B52" s="36"/>
      <c r="C52" s="12">
        <f>+C50*C47</f>
        <v>414.71999999999997</v>
      </c>
    </row>
    <row r="54" spans="1:4">
      <c r="A54" s="32" t="s">
        <v>43</v>
      </c>
      <c r="B54" s="32"/>
      <c r="C54" s="32"/>
      <c r="D54" s="21">
        <f>+C1/C51</f>
        <v>2.3148148148148149</v>
      </c>
    </row>
  </sheetData>
  <mergeCells count="30">
    <mergeCell ref="A3:E3"/>
    <mergeCell ref="A12:E12"/>
    <mergeCell ref="A25:B25"/>
    <mergeCell ref="A4:E4"/>
    <mergeCell ref="A8:B8"/>
    <mergeCell ref="A9:B9"/>
    <mergeCell ref="A10:B10"/>
    <mergeCell ref="A23:B23"/>
    <mergeCell ref="A13:C13"/>
    <mergeCell ref="A17:C17"/>
    <mergeCell ref="A22:B22"/>
    <mergeCell ref="A24:B24"/>
    <mergeCell ref="A46:B46"/>
    <mergeCell ref="A26:B26"/>
    <mergeCell ref="A27:B27"/>
    <mergeCell ref="A28:B28"/>
    <mergeCell ref="A29:B29"/>
    <mergeCell ref="A31:C31"/>
    <mergeCell ref="A34:E34"/>
    <mergeCell ref="A35:C35"/>
    <mergeCell ref="A39:C39"/>
    <mergeCell ref="A44:B44"/>
    <mergeCell ref="A45:B45"/>
    <mergeCell ref="A54:C54"/>
    <mergeCell ref="A47:B47"/>
    <mergeCell ref="A48:B48"/>
    <mergeCell ref="A49:B49"/>
    <mergeCell ref="A50:B50"/>
    <mergeCell ref="A51:B51"/>
    <mergeCell ref="A52:B5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S78"/>
  <sheetViews>
    <sheetView topLeftCell="A56" workbookViewId="0">
      <selection activeCell="K65" sqref="K65"/>
    </sheetView>
  </sheetViews>
  <sheetFormatPr baseColWidth="10" defaultRowHeight="15"/>
  <cols>
    <col min="6" max="6" width="8.140625" customWidth="1"/>
    <col min="9" max="9" width="5.28515625" customWidth="1"/>
    <col min="12" max="12" width="5.28515625" customWidth="1"/>
    <col min="15" max="15" width="5.7109375" customWidth="1"/>
    <col min="18" max="18" width="5" customWidth="1"/>
  </cols>
  <sheetData>
    <row r="1" spans="1:6">
      <c r="A1" s="9" t="s">
        <v>74</v>
      </c>
      <c r="B1" s="10" t="s">
        <v>46</v>
      </c>
      <c r="C1" s="10">
        <v>150000</v>
      </c>
    </row>
    <row r="3" spans="1:6" ht="30" customHeight="1">
      <c r="A3" s="44" t="s">
        <v>33</v>
      </c>
      <c r="B3" s="44"/>
      <c r="C3" s="44"/>
      <c r="D3" s="44"/>
    </row>
    <row r="4" spans="1:6">
      <c r="A4" s="44" t="s">
        <v>29</v>
      </c>
      <c r="B4" s="44"/>
      <c r="C4" s="44"/>
      <c r="D4" s="44"/>
    </row>
    <row r="5" spans="1:6" s="11" customFormat="1" ht="30">
      <c r="A5" s="47" t="s">
        <v>12</v>
      </c>
      <c r="B5" s="47" t="s">
        <v>67</v>
      </c>
      <c r="C5" s="47" t="s">
        <v>13</v>
      </c>
      <c r="D5" s="47" t="s">
        <v>14</v>
      </c>
      <c r="E5" s="47" t="s">
        <v>68</v>
      </c>
      <c r="F5" s="129"/>
    </row>
    <row r="6" spans="1:6">
      <c r="A6" s="48">
        <v>50</v>
      </c>
      <c r="B6" s="48">
        <v>7500</v>
      </c>
      <c r="C6" s="48">
        <v>50</v>
      </c>
      <c r="D6" s="48">
        <v>150</v>
      </c>
      <c r="E6" s="48">
        <v>8</v>
      </c>
      <c r="F6" s="130"/>
    </row>
    <row r="8" spans="1:6">
      <c r="A8" s="31" t="s">
        <v>24</v>
      </c>
      <c r="B8" s="31"/>
      <c r="C8" s="10">
        <f>+C6*8</f>
        <v>400</v>
      </c>
    </row>
    <row r="9" spans="1:6" ht="31.5" customHeight="1">
      <c r="A9" s="32" t="s">
        <v>47</v>
      </c>
      <c r="B9" s="32"/>
      <c r="C9" s="21">
        <f>+D6/E6</f>
        <v>18.75</v>
      </c>
    </row>
    <row r="11" spans="1:6">
      <c r="A11" s="44" t="s">
        <v>38</v>
      </c>
      <c r="B11" s="44"/>
      <c r="C11" s="44"/>
      <c r="D11" s="44"/>
    </row>
    <row r="12" spans="1:6">
      <c r="C12" s="3"/>
    </row>
    <row r="13" spans="1:6" ht="28.5" customHeight="1">
      <c r="A13" s="31" t="s">
        <v>69</v>
      </c>
      <c r="B13" s="31"/>
      <c r="C13" s="13">
        <v>1239.6694214876034</v>
      </c>
    </row>
    <row r="14" spans="1:6">
      <c r="A14" s="31" t="s">
        <v>39</v>
      </c>
      <c r="B14" s="31"/>
      <c r="C14" s="10">
        <v>121</v>
      </c>
    </row>
    <row r="15" spans="1:6">
      <c r="A15" s="31" t="s">
        <v>36</v>
      </c>
      <c r="B15" s="31"/>
      <c r="C15" s="13">
        <v>413.22314049586777</v>
      </c>
    </row>
    <row r="16" spans="1:6">
      <c r="A16" s="31" t="s">
        <v>71</v>
      </c>
      <c r="B16" s="31"/>
      <c r="C16" s="15">
        <f>+C15*C14</f>
        <v>50000</v>
      </c>
    </row>
    <row r="17" spans="1:9">
      <c r="A17" s="31" t="s">
        <v>37</v>
      </c>
      <c r="B17" s="31"/>
      <c r="C17" s="10">
        <v>110</v>
      </c>
    </row>
    <row r="18" spans="1:9">
      <c r="A18" s="31" t="s">
        <v>32</v>
      </c>
      <c r="B18" s="31"/>
      <c r="C18" s="13">
        <f>+C17*C15/1000</f>
        <v>45.454545454545453</v>
      </c>
    </row>
    <row r="19" spans="1:9">
      <c r="A19" s="31" t="s">
        <v>16</v>
      </c>
      <c r="B19" s="31"/>
      <c r="C19" s="10">
        <v>1</v>
      </c>
    </row>
    <row r="20" spans="1:9">
      <c r="A20" s="31" t="s">
        <v>70</v>
      </c>
      <c r="B20" s="31"/>
      <c r="C20" s="10">
        <f>+C14*C13</f>
        <v>150000</v>
      </c>
    </row>
    <row r="21" spans="1:9">
      <c r="A21" s="31" t="s">
        <v>34</v>
      </c>
      <c r="B21" s="31"/>
      <c r="C21" s="10">
        <f>+C20/C16</f>
        <v>3</v>
      </c>
    </row>
    <row r="22" spans="1:9">
      <c r="A22" s="24"/>
      <c r="B22" s="24"/>
      <c r="C22" s="26"/>
    </row>
    <row r="23" spans="1:9">
      <c r="A23" s="32" t="s">
        <v>43</v>
      </c>
      <c r="B23" s="32"/>
      <c r="C23" s="22">
        <v>1</v>
      </c>
    </row>
    <row r="25" spans="1:9">
      <c r="A25" s="33" t="s">
        <v>35</v>
      </c>
      <c r="B25" s="33"/>
      <c r="C25" s="33"/>
      <c r="G25" s="3"/>
    </row>
    <row r="26" spans="1:9">
      <c r="C26" s="3"/>
    </row>
    <row r="27" spans="1:9" ht="28.5" customHeight="1">
      <c r="A27" s="31" t="s">
        <v>69</v>
      </c>
      <c r="B27" s="31"/>
      <c r="C27" s="13">
        <v>1239.6694214876034</v>
      </c>
    </row>
    <row r="28" spans="1:9">
      <c r="A28" s="31" t="s">
        <v>39</v>
      </c>
      <c r="B28" s="31"/>
      <c r="C28" s="10">
        <v>121</v>
      </c>
      <c r="H28" s="3"/>
      <c r="I28" s="3"/>
    </row>
    <row r="29" spans="1:9">
      <c r="A29" s="31" t="s">
        <v>36</v>
      </c>
      <c r="B29" s="31"/>
      <c r="C29" s="13">
        <v>413.22314049586777</v>
      </c>
      <c r="H29" s="3"/>
      <c r="I29" s="3"/>
    </row>
    <row r="30" spans="1:9">
      <c r="A30" s="31" t="s">
        <v>71</v>
      </c>
      <c r="B30" s="31"/>
      <c r="C30" s="15">
        <f>+C29*C28</f>
        <v>50000</v>
      </c>
    </row>
    <row r="31" spans="1:9">
      <c r="A31" s="31" t="s">
        <v>37</v>
      </c>
      <c r="B31" s="31"/>
      <c r="C31" s="10">
        <v>100</v>
      </c>
    </row>
    <row r="32" spans="1:9">
      <c r="A32" s="31" t="s">
        <v>32</v>
      </c>
      <c r="B32" s="31"/>
      <c r="C32" s="13">
        <f>+C31*C29/1000</f>
        <v>41.32231404958678</v>
      </c>
      <c r="E32" s="10"/>
    </row>
    <row r="33" spans="1:5">
      <c r="A33" s="31" t="s">
        <v>16</v>
      </c>
      <c r="B33" s="31"/>
      <c r="C33" s="10">
        <v>1</v>
      </c>
      <c r="E33" s="10"/>
    </row>
    <row r="34" spans="1:5">
      <c r="A34" s="31" t="s">
        <v>70</v>
      </c>
      <c r="B34" s="31"/>
      <c r="C34" s="10">
        <f>+C28*C27</f>
        <v>150000</v>
      </c>
      <c r="E34" s="10"/>
    </row>
    <row r="35" spans="1:5">
      <c r="A35" s="31" t="s">
        <v>34</v>
      </c>
      <c r="B35" s="31"/>
      <c r="C35" s="10">
        <f>+C34/C30</f>
        <v>3</v>
      </c>
      <c r="E35" s="10"/>
    </row>
    <row r="36" spans="1:5">
      <c r="A36" s="42"/>
      <c r="B36" s="42"/>
      <c r="E36" s="10"/>
    </row>
    <row r="37" spans="1:5">
      <c r="A37" s="32" t="s">
        <v>43</v>
      </c>
      <c r="B37" s="32"/>
      <c r="C37" s="22">
        <v>1</v>
      </c>
      <c r="E37" s="133"/>
    </row>
    <row r="38" spans="1:5">
      <c r="E38" s="133"/>
    </row>
    <row r="40" spans="1:5">
      <c r="A40" s="33" t="s">
        <v>45</v>
      </c>
      <c r="B40" s="33"/>
      <c r="C40" s="33"/>
      <c r="E40" s="10"/>
    </row>
    <row r="41" spans="1:5">
      <c r="A41" s="33" t="s">
        <v>72</v>
      </c>
      <c r="B41" s="33"/>
      <c r="C41" s="33"/>
      <c r="E41" s="10"/>
    </row>
    <row r="42" spans="1:5">
      <c r="A42" s="48" t="s">
        <v>0</v>
      </c>
      <c r="B42" s="48" t="s">
        <v>2</v>
      </c>
      <c r="C42" s="48" t="s">
        <v>1</v>
      </c>
      <c r="E42" s="10"/>
    </row>
    <row r="43" spans="1:5">
      <c r="A43" s="48">
        <v>0.08</v>
      </c>
      <c r="B43" s="48">
        <v>0.08</v>
      </c>
      <c r="C43" s="48">
        <v>0.08</v>
      </c>
      <c r="E43" s="10"/>
    </row>
    <row r="44" spans="1:5">
      <c r="E44" s="10"/>
    </row>
    <row r="45" spans="1:5">
      <c r="A45" s="33" t="s">
        <v>64</v>
      </c>
      <c r="B45" s="33"/>
      <c r="C45" s="33"/>
      <c r="E45" s="133"/>
    </row>
    <row r="46" spans="1:5">
      <c r="A46" s="47" t="s">
        <v>0</v>
      </c>
      <c r="B46" s="47" t="s">
        <v>2</v>
      </c>
      <c r="C46" s="47" t="s">
        <v>1</v>
      </c>
      <c r="E46" s="133"/>
    </row>
    <row r="47" spans="1:5">
      <c r="A47" s="49">
        <v>0.2</v>
      </c>
      <c r="B47" s="49">
        <v>0.5</v>
      </c>
      <c r="C47" s="49">
        <v>0.34</v>
      </c>
    </row>
    <row r="48" spans="1:5">
      <c r="E48" s="10"/>
    </row>
    <row r="49" spans="1:19">
      <c r="E49" s="10"/>
    </row>
    <row r="50" spans="1:19">
      <c r="A50" s="31" t="s">
        <v>52</v>
      </c>
      <c r="B50" s="31"/>
      <c r="C50" s="10">
        <v>200</v>
      </c>
      <c r="E50" s="10"/>
    </row>
    <row r="51" spans="1:19">
      <c r="A51" s="31" t="s">
        <v>56</v>
      </c>
      <c r="B51" s="31"/>
      <c r="C51" s="10">
        <v>0.05</v>
      </c>
      <c r="E51" s="10"/>
    </row>
    <row r="52" spans="1:19">
      <c r="A52" s="31" t="s">
        <v>23</v>
      </c>
      <c r="B52" s="31"/>
      <c r="C52" s="10">
        <f>+C51*C50</f>
        <v>10</v>
      </c>
      <c r="E52" s="10"/>
    </row>
    <row r="53" spans="1:19">
      <c r="A53" s="31" t="s">
        <v>48</v>
      </c>
      <c r="B53" s="31"/>
      <c r="C53" s="10">
        <v>6</v>
      </c>
      <c r="E53" s="133"/>
    </row>
    <row r="54" spans="1:19">
      <c r="A54" s="31" t="s">
        <v>49</v>
      </c>
      <c r="B54" s="31"/>
      <c r="C54" s="10">
        <v>5</v>
      </c>
      <c r="E54" s="133"/>
    </row>
    <row r="55" spans="1:19">
      <c r="A55" s="31" t="s">
        <v>50</v>
      </c>
      <c r="B55" s="31"/>
      <c r="C55" s="10">
        <f>+C54*C53</f>
        <v>30</v>
      </c>
    </row>
    <row r="56" spans="1:19">
      <c r="A56" s="31" t="s">
        <v>51</v>
      </c>
      <c r="B56" s="31"/>
      <c r="C56" s="10">
        <f>+C55*C50</f>
        <v>6000</v>
      </c>
      <c r="E56" s="10"/>
      <c r="G56" s="10"/>
      <c r="H56" s="10"/>
      <c r="J56" s="10"/>
      <c r="K56" s="10"/>
      <c r="M56" s="10"/>
      <c r="N56" s="10"/>
      <c r="P56" s="10"/>
      <c r="Q56" s="10"/>
      <c r="S56" s="10"/>
    </row>
    <row r="57" spans="1:19">
      <c r="A57" s="31" t="s">
        <v>24</v>
      </c>
      <c r="B57" s="31"/>
      <c r="C57" s="10">
        <f>+C55*C52</f>
        <v>300</v>
      </c>
      <c r="E57" s="10"/>
      <c r="G57" s="10"/>
      <c r="H57" s="10"/>
      <c r="J57" s="10"/>
      <c r="K57" s="10"/>
      <c r="M57" s="10"/>
      <c r="N57" s="10"/>
      <c r="P57" s="10"/>
      <c r="Q57" s="10"/>
      <c r="S57" s="10"/>
    </row>
    <row r="58" spans="1:19">
      <c r="A58" s="43"/>
      <c r="B58" s="43"/>
      <c r="E58" s="10"/>
      <c r="G58" s="10"/>
      <c r="H58" s="10"/>
      <c r="J58" s="10"/>
      <c r="K58" s="10"/>
      <c r="M58" s="10"/>
      <c r="N58" s="10"/>
      <c r="P58" s="10"/>
      <c r="Q58" s="10"/>
      <c r="S58" s="10"/>
    </row>
    <row r="59" spans="1:19">
      <c r="A59" s="32" t="s">
        <v>86</v>
      </c>
      <c r="B59" s="32"/>
      <c r="C59" s="21">
        <f>+C1/C56</f>
        <v>25</v>
      </c>
      <c r="E59" s="10"/>
      <c r="G59" s="10"/>
      <c r="H59" s="10"/>
      <c r="J59" s="10"/>
      <c r="K59" s="10"/>
      <c r="M59" s="10"/>
      <c r="N59" s="10"/>
      <c r="P59" s="10"/>
      <c r="Q59" s="10"/>
      <c r="S59" s="10"/>
    </row>
    <row r="60" spans="1:19">
      <c r="E60" s="10"/>
      <c r="G60" s="10"/>
      <c r="H60" s="10"/>
      <c r="J60" s="10"/>
      <c r="K60" s="10"/>
      <c r="M60" s="10"/>
      <c r="N60" s="10"/>
      <c r="P60" s="10"/>
      <c r="Q60" s="10"/>
      <c r="S60" s="10"/>
    </row>
    <row r="61" spans="1:19">
      <c r="E61" s="133"/>
      <c r="F61" s="131"/>
      <c r="G61" s="133"/>
      <c r="H61" s="133"/>
      <c r="I61" s="131"/>
      <c r="J61" s="133"/>
      <c r="K61" s="133"/>
      <c r="M61" s="133"/>
      <c r="N61" s="133"/>
      <c r="P61" s="133"/>
      <c r="Q61" s="133"/>
      <c r="S61" s="133"/>
    </row>
    <row r="62" spans="1:19">
      <c r="A62" s="33" t="s">
        <v>53</v>
      </c>
      <c r="B62" s="33"/>
      <c r="C62" s="33"/>
      <c r="E62" s="133"/>
      <c r="F62" s="131"/>
      <c r="G62" s="133"/>
      <c r="H62" s="133"/>
      <c r="I62" s="131"/>
      <c r="J62" s="133"/>
      <c r="K62" s="133"/>
      <c r="M62" s="133"/>
      <c r="N62" s="133"/>
      <c r="P62" s="133"/>
      <c r="Q62" s="133"/>
      <c r="S62" s="133"/>
    </row>
    <row r="63" spans="1:19">
      <c r="A63" s="33" t="s">
        <v>73</v>
      </c>
      <c r="B63" s="33"/>
      <c r="C63" s="33"/>
      <c r="F63" s="134"/>
    </row>
    <row r="64" spans="1:19">
      <c r="A64" s="47" t="s">
        <v>0</v>
      </c>
      <c r="B64" s="47" t="s">
        <v>2</v>
      </c>
      <c r="C64" s="47" t="s">
        <v>1</v>
      </c>
      <c r="F64" s="134"/>
      <c r="K64">
        <v>12</v>
      </c>
    </row>
    <row r="65" spans="1:11">
      <c r="A65" s="47">
        <v>0.08</v>
      </c>
      <c r="B65" s="47">
        <v>0.08</v>
      </c>
      <c r="C65" s="47">
        <v>0.08</v>
      </c>
      <c r="F65" s="134"/>
      <c r="K65">
        <v>4</v>
      </c>
    </row>
    <row r="66" spans="1:11">
      <c r="F66" s="134"/>
    </row>
    <row r="67" spans="1:11">
      <c r="A67" s="33" t="s">
        <v>64</v>
      </c>
      <c r="B67" s="33"/>
      <c r="C67" s="33"/>
      <c r="F67" s="134"/>
    </row>
    <row r="68" spans="1:11">
      <c r="A68" s="47" t="s">
        <v>0</v>
      </c>
      <c r="B68" s="47" t="s">
        <v>2</v>
      </c>
      <c r="C68" s="47" t="s">
        <v>1</v>
      </c>
      <c r="F68" s="134"/>
    </row>
    <row r="69" spans="1:11">
      <c r="A69" s="49">
        <v>0.2</v>
      </c>
      <c r="B69" s="49">
        <v>0.5</v>
      </c>
      <c r="C69" s="49">
        <v>0.34</v>
      </c>
      <c r="E69" s="131"/>
      <c r="F69" s="134"/>
      <c r="G69" s="131"/>
      <c r="H69" s="131"/>
      <c r="I69" s="131"/>
      <c r="J69" s="131"/>
    </row>
    <row r="70" spans="1:11">
      <c r="E70" s="131"/>
      <c r="F70" s="134"/>
      <c r="G70" s="131"/>
      <c r="H70" s="131"/>
      <c r="I70" s="131"/>
      <c r="J70" s="131"/>
    </row>
    <row r="71" spans="1:11">
      <c r="E71" s="131"/>
      <c r="F71" s="134"/>
      <c r="G71" s="131"/>
      <c r="H71" s="131"/>
      <c r="I71" s="131"/>
      <c r="J71" s="131"/>
    </row>
    <row r="72" spans="1:11">
      <c r="A72" s="31" t="s">
        <v>225</v>
      </c>
      <c r="B72" s="31"/>
      <c r="C72" s="10">
        <v>48</v>
      </c>
      <c r="E72" s="131"/>
      <c r="F72" s="134"/>
      <c r="G72" s="131"/>
      <c r="H72" s="131"/>
      <c r="I72" s="131"/>
      <c r="J72" s="131"/>
    </row>
    <row r="73" spans="1:11">
      <c r="A73" s="31" t="s">
        <v>56</v>
      </c>
      <c r="B73" s="31"/>
      <c r="C73" s="10">
        <v>0.05</v>
      </c>
      <c r="E73" s="131"/>
      <c r="F73" s="135"/>
      <c r="G73" s="131"/>
      <c r="H73" s="131"/>
      <c r="I73" s="131"/>
      <c r="J73" s="131"/>
    </row>
    <row r="74" spans="1:11" ht="29.25" customHeight="1">
      <c r="A74" s="31" t="s">
        <v>57</v>
      </c>
      <c r="B74" s="31"/>
      <c r="C74" s="10">
        <v>0.5</v>
      </c>
      <c r="E74" s="131"/>
      <c r="F74" s="135"/>
      <c r="G74" s="131"/>
      <c r="H74" s="131"/>
      <c r="I74" s="131"/>
      <c r="J74" s="131"/>
    </row>
    <row r="75" spans="1:11">
      <c r="A75" s="31" t="s">
        <v>226</v>
      </c>
      <c r="B75" s="31"/>
      <c r="C75" s="10">
        <f>+(C74+C73)*C72</f>
        <v>26.400000000000002</v>
      </c>
      <c r="E75" s="131"/>
      <c r="F75" s="132"/>
      <c r="G75" s="131"/>
      <c r="H75" s="131"/>
      <c r="I75" s="131"/>
      <c r="J75" s="131"/>
    </row>
    <row r="76" spans="1:11">
      <c r="A76" s="31" t="s">
        <v>48</v>
      </c>
      <c r="B76" s="31"/>
      <c r="C76" s="10">
        <v>6</v>
      </c>
      <c r="E76" s="131"/>
      <c r="F76" s="132"/>
      <c r="G76" s="131"/>
      <c r="H76" s="131"/>
      <c r="I76" s="131"/>
      <c r="J76" s="131"/>
    </row>
    <row r="77" spans="1:11">
      <c r="A77" s="43"/>
      <c r="B77" s="43"/>
      <c r="F77" s="26"/>
    </row>
    <row r="78" spans="1:11">
      <c r="A78" s="32" t="s">
        <v>174</v>
      </c>
      <c r="B78" s="32"/>
      <c r="C78" s="21">
        <f>+C1/C72</f>
        <v>3125</v>
      </c>
      <c r="E78">
        <v>280</v>
      </c>
      <c r="F78" s="26"/>
      <c r="G78">
        <f>+C78/E78</f>
        <v>11.160714285714286</v>
      </c>
    </row>
  </sheetData>
  <mergeCells count="49">
    <mergeCell ref="A77:B77"/>
    <mergeCell ref="A78:B78"/>
    <mergeCell ref="A67:C67"/>
    <mergeCell ref="A72:B72"/>
    <mergeCell ref="A73:B73"/>
    <mergeCell ref="A74:B74"/>
    <mergeCell ref="A75:B75"/>
    <mergeCell ref="A76:B76"/>
    <mergeCell ref="A57:B57"/>
    <mergeCell ref="A58:B58"/>
    <mergeCell ref="A59:B59"/>
    <mergeCell ref="A62:C62"/>
    <mergeCell ref="A63:C63"/>
    <mergeCell ref="A51:B51"/>
    <mergeCell ref="A52:B52"/>
    <mergeCell ref="A53:B53"/>
    <mergeCell ref="A54:B54"/>
    <mergeCell ref="A55:B55"/>
    <mergeCell ref="A56:B56"/>
    <mergeCell ref="A35:B35"/>
    <mergeCell ref="A37:B37"/>
    <mergeCell ref="A40:C40"/>
    <mergeCell ref="A41:C41"/>
    <mergeCell ref="A45:C45"/>
    <mergeCell ref="A50:B50"/>
    <mergeCell ref="A29:B29"/>
    <mergeCell ref="A30:B30"/>
    <mergeCell ref="A31:B31"/>
    <mergeCell ref="A32:B32"/>
    <mergeCell ref="A33:B33"/>
    <mergeCell ref="A34:B34"/>
    <mergeCell ref="A20:B20"/>
    <mergeCell ref="A21:B21"/>
    <mergeCell ref="A23:B23"/>
    <mergeCell ref="A25:C25"/>
    <mergeCell ref="A27:B27"/>
    <mergeCell ref="A28:B28"/>
    <mergeCell ref="A14:B14"/>
    <mergeCell ref="A15:B15"/>
    <mergeCell ref="A16:B16"/>
    <mergeCell ref="A17:B17"/>
    <mergeCell ref="A18:B18"/>
    <mergeCell ref="A19:B19"/>
    <mergeCell ref="A3:D3"/>
    <mergeCell ref="A4:D4"/>
    <mergeCell ref="A8:B8"/>
    <mergeCell ref="A9:B9"/>
    <mergeCell ref="A11:D11"/>
    <mergeCell ref="A13:B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E67"/>
  <sheetViews>
    <sheetView topLeftCell="A46" workbookViewId="0">
      <selection activeCell="A9" sqref="A9:B9"/>
    </sheetView>
  </sheetViews>
  <sheetFormatPr baseColWidth="10" defaultRowHeight="15"/>
  <sheetData>
    <row r="1" spans="1:5">
      <c r="A1" s="51" t="s">
        <v>6</v>
      </c>
      <c r="B1" s="47" t="s">
        <v>46</v>
      </c>
      <c r="C1" s="47">
        <v>150000</v>
      </c>
    </row>
    <row r="3" spans="1:5">
      <c r="A3" s="33" t="s">
        <v>33</v>
      </c>
      <c r="B3" s="33"/>
      <c r="C3" s="33"/>
    </row>
    <row r="4" spans="1:5">
      <c r="A4" s="33" t="s">
        <v>29</v>
      </c>
      <c r="B4" s="33"/>
      <c r="C4" s="33"/>
    </row>
    <row r="5" spans="1:5" s="11" customFormat="1" ht="30">
      <c r="A5" s="47" t="s">
        <v>12</v>
      </c>
      <c r="B5" s="47" t="s">
        <v>67</v>
      </c>
      <c r="C5" s="47" t="s">
        <v>13</v>
      </c>
      <c r="D5" s="47" t="s">
        <v>14</v>
      </c>
      <c r="E5" s="47" t="s">
        <v>68</v>
      </c>
    </row>
    <row r="6" spans="1:5">
      <c r="A6" s="48">
        <v>50</v>
      </c>
      <c r="B6" s="48">
        <v>7500</v>
      </c>
      <c r="C6" s="48">
        <v>50</v>
      </c>
      <c r="D6" s="48">
        <v>150</v>
      </c>
      <c r="E6" s="48">
        <v>8</v>
      </c>
    </row>
    <row r="8" spans="1:5">
      <c r="A8" s="31" t="s">
        <v>24</v>
      </c>
      <c r="B8" s="31"/>
      <c r="C8" s="10">
        <f>+C6*8</f>
        <v>400</v>
      </c>
    </row>
    <row r="9" spans="1:5" ht="15" customHeight="1">
      <c r="A9" s="32" t="s">
        <v>86</v>
      </c>
      <c r="B9" s="32"/>
      <c r="C9" s="13">
        <f>+D6/E6</f>
        <v>18.75</v>
      </c>
    </row>
    <row r="11" spans="1:5">
      <c r="A11" s="33" t="s">
        <v>38</v>
      </c>
      <c r="B11" s="33"/>
      <c r="C11" s="33"/>
    </row>
    <row r="12" spans="1:5">
      <c r="C12" s="3"/>
    </row>
    <row r="13" spans="1:5" ht="26.25" customHeight="1">
      <c r="A13" s="31" t="s">
        <v>69</v>
      </c>
      <c r="B13" s="31"/>
      <c r="C13" s="13">
        <v>1239.6694214876034</v>
      </c>
    </row>
    <row r="14" spans="1:5">
      <c r="A14" s="31" t="s">
        <v>39</v>
      </c>
      <c r="B14" s="31"/>
      <c r="C14" s="10">
        <v>121</v>
      </c>
    </row>
    <row r="15" spans="1:5">
      <c r="A15" s="31" t="s">
        <v>36</v>
      </c>
      <c r="B15" s="31"/>
      <c r="C15" s="13">
        <v>413.22314049586777</v>
      </c>
    </row>
    <row r="16" spans="1:5">
      <c r="A16" s="31" t="s">
        <v>71</v>
      </c>
      <c r="B16" s="31"/>
      <c r="C16" s="15">
        <f>+C15*C14</f>
        <v>50000</v>
      </c>
    </row>
    <row r="17" spans="1:3">
      <c r="A17" s="31" t="s">
        <v>37</v>
      </c>
      <c r="B17" s="31"/>
      <c r="C17" s="10">
        <v>110</v>
      </c>
    </row>
    <row r="18" spans="1:3">
      <c r="A18" s="31" t="s">
        <v>32</v>
      </c>
      <c r="B18" s="31"/>
      <c r="C18" s="13">
        <f>+C17*C15/1000</f>
        <v>45.454545454545453</v>
      </c>
    </row>
    <row r="19" spans="1:3">
      <c r="A19" s="31" t="s">
        <v>16</v>
      </c>
      <c r="B19" s="31"/>
      <c r="C19" s="10">
        <v>1</v>
      </c>
    </row>
    <row r="20" spans="1:3">
      <c r="A20" s="31" t="s">
        <v>70</v>
      </c>
      <c r="B20" s="31"/>
      <c r="C20" s="10">
        <f>+C14*C13</f>
        <v>150000</v>
      </c>
    </row>
    <row r="21" spans="1:3">
      <c r="A21" s="31" t="s">
        <v>34</v>
      </c>
      <c r="B21" s="31"/>
      <c r="C21" s="10">
        <f>+C20/C16</f>
        <v>3</v>
      </c>
    </row>
    <row r="22" spans="1:3">
      <c r="A22" s="42"/>
      <c r="B22" s="42"/>
    </row>
    <row r="23" spans="1:3">
      <c r="A23" s="32" t="s">
        <v>43</v>
      </c>
      <c r="B23" s="32"/>
      <c r="C23" s="22">
        <v>1</v>
      </c>
    </row>
    <row r="25" spans="1:3" ht="15" customHeight="1">
      <c r="A25" s="33" t="s">
        <v>45</v>
      </c>
      <c r="B25" s="33"/>
      <c r="C25" s="33"/>
    </row>
    <row r="26" spans="1:3">
      <c r="A26" s="33" t="s">
        <v>72</v>
      </c>
      <c r="B26" s="33"/>
      <c r="C26" s="33"/>
    </row>
    <row r="27" spans="1:3">
      <c r="A27" s="47" t="s">
        <v>0</v>
      </c>
      <c r="B27" s="47" t="s">
        <v>2</v>
      </c>
      <c r="C27" s="47" t="s">
        <v>1</v>
      </c>
    </row>
    <row r="28" spans="1:3">
      <c r="A28" s="47">
        <v>0.21</v>
      </c>
      <c r="B28" s="47">
        <v>0.08</v>
      </c>
      <c r="C28" s="47">
        <v>0.08</v>
      </c>
    </row>
    <row r="30" spans="1:3">
      <c r="A30" s="33" t="s">
        <v>64</v>
      </c>
      <c r="B30" s="33"/>
      <c r="C30" s="33"/>
    </row>
    <row r="31" spans="1:3">
      <c r="A31" s="48" t="s">
        <v>0</v>
      </c>
      <c r="B31" s="48" t="s">
        <v>2</v>
      </c>
      <c r="C31" s="48" t="s">
        <v>1</v>
      </c>
    </row>
    <row r="32" spans="1:3">
      <c r="A32" s="52">
        <v>0.22</v>
      </c>
      <c r="B32" s="52">
        <v>0.25</v>
      </c>
      <c r="C32" s="52">
        <v>0.33</v>
      </c>
    </row>
    <row r="35" spans="1:3">
      <c r="A35" s="31" t="s">
        <v>52</v>
      </c>
      <c r="B35" s="31"/>
      <c r="C35" s="10">
        <v>12</v>
      </c>
    </row>
    <row r="36" spans="1:3">
      <c r="A36" s="31" t="s">
        <v>56</v>
      </c>
      <c r="B36" s="31"/>
      <c r="C36" s="10">
        <v>0.05</v>
      </c>
    </row>
    <row r="37" spans="1:3">
      <c r="A37" s="31" t="s">
        <v>23</v>
      </c>
      <c r="B37" s="31"/>
      <c r="C37" s="10">
        <f>+C36*C35</f>
        <v>0.60000000000000009</v>
      </c>
    </row>
    <row r="38" spans="1:3">
      <c r="A38" s="31" t="s">
        <v>48</v>
      </c>
      <c r="B38" s="31"/>
      <c r="C38" s="10">
        <v>12</v>
      </c>
    </row>
    <row r="39" spans="1:3">
      <c r="A39" s="31" t="s">
        <v>49</v>
      </c>
      <c r="B39" s="31"/>
      <c r="C39" s="10">
        <v>5</v>
      </c>
    </row>
    <row r="40" spans="1:3">
      <c r="A40" s="31" t="s">
        <v>50</v>
      </c>
      <c r="B40" s="31"/>
      <c r="C40" s="10">
        <f>+C39*C38</f>
        <v>60</v>
      </c>
    </row>
    <row r="41" spans="1:3">
      <c r="A41" s="31" t="s">
        <v>51</v>
      </c>
      <c r="B41" s="31"/>
      <c r="C41" s="10">
        <f>+C40*C35</f>
        <v>720</v>
      </c>
    </row>
    <row r="42" spans="1:3">
      <c r="A42" s="31" t="s">
        <v>24</v>
      </c>
      <c r="B42" s="31"/>
      <c r="C42" s="10">
        <f>+C40*C37</f>
        <v>36.000000000000007</v>
      </c>
    </row>
    <row r="43" spans="1:3">
      <c r="A43" s="43"/>
      <c r="B43" s="43"/>
    </row>
    <row r="44" spans="1:3">
      <c r="A44" s="32" t="s">
        <v>86</v>
      </c>
      <c r="B44" s="32"/>
      <c r="C44" s="21">
        <f>+C1/C41</f>
        <v>208.33333333333334</v>
      </c>
    </row>
    <row r="47" spans="1:3">
      <c r="A47" s="33" t="s">
        <v>53</v>
      </c>
      <c r="B47" s="33"/>
      <c r="C47" s="33"/>
    </row>
    <row r="48" spans="1:3">
      <c r="A48" s="33" t="s">
        <v>73</v>
      </c>
      <c r="B48" s="33"/>
      <c r="C48" s="33"/>
    </row>
    <row r="49" spans="1:3">
      <c r="A49" s="48" t="s">
        <v>0</v>
      </c>
      <c r="B49" s="48" t="s">
        <v>2</v>
      </c>
      <c r="C49" s="48" t="s">
        <v>1</v>
      </c>
    </row>
    <row r="50" spans="1:3">
      <c r="A50" s="48">
        <v>0.21</v>
      </c>
      <c r="B50" s="48">
        <v>0.08</v>
      </c>
      <c r="C50" s="48">
        <v>0.08</v>
      </c>
    </row>
    <row r="52" spans="1:3">
      <c r="A52" s="33" t="s">
        <v>64</v>
      </c>
      <c r="B52" s="33"/>
      <c r="C52" s="33"/>
    </row>
    <row r="53" spans="1:3">
      <c r="A53" s="19" t="s">
        <v>0</v>
      </c>
      <c r="B53" s="19" t="s">
        <v>2</v>
      </c>
      <c r="C53" s="19" t="s">
        <v>1</v>
      </c>
    </row>
    <row r="54" spans="1:3">
      <c r="A54" s="18">
        <v>0.22</v>
      </c>
      <c r="B54" s="18">
        <v>0.25</v>
      </c>
      <c r="C54" s="18">
        <v>0.33</v>
      </c>
    </row>
    <row r="57" spans="1:3">
      <c r="A57" s="31" t="s">
        <v>52</v>
      </c>
      <c r="B57" s="31"/>
      <c r="C57" s="10">
        <v>48</v>
      </c>
    </row>
    <row r="58" spans="1:3">
      <c r="A58" s="31" t="s">
        <v>56</v>
      </c>
      <c r="B58" s="31"/>
      <c r="C58" s="10">
        <v>0.05</v>
      </c>
    </row>
    <row r="59" spans="1:3" ht="29.25" customHeight="1">
      <c r="A59" s="31" t="s">
        <v>57</v>
      </c>
      <c r="B59" s="31"/>
      <c r="C59" s="10">
        <v>0.5</v>
      </c>
    </row>
    <row r="60" spans="1:3">
      <c r="A60" s="31" t="s">
        <v>23</v>
      </c>
      <c r="B60" s="31"/>
      <c r="C60" s="10">
        <f>+(C59+C58)*C57</f>
        <v>26.400000000000002</v>
      </c>
    </row>
    <row r="61" spans="1:3">
      <c r="A61" s="31" t="s">
        <v>48</v>
      </c>
      <c r="B61" s="31"/>
      <c r="C61" s="10">
        <v>9</v>
      </c>
    </row>
    <row r="62" spans="1:3">
      <c r="A62" s="31" t="s">
        <v>49</v>
      </c>
      <c r="B62" s="31"/>
      <c r="C62" s="10">
        <v>2</v>
      </c>
    </row>
    <row r="63" spans="1:3">
      <c r="A63" s="31" t="s">
        <v>50</v>
      </c>
      <c r="B63" s="31"/>
      <c r="C63" s="10">
        <f>+C62*C61</f>
        <v>18</v>
      </c>
    </row>
    <row r="64" spans="1:3">
      <c r="A64" s="31" t="s">
        <v>51</v>
      </c>
      <c r="B64" s="31"/>
      <c r="C64" s="10">
        <f>+C63*C57</f>
        <v>864</v>
      </c>
    </row>
    <row r="65" spans="1:3">
      <c r="A65" s="31" t="s">
        <v>24</v>
      </c>
      <c r="B65" s="31"/>
      <c r="C65" s="10">
        <f>+C63*C60</f>
        <v>475.20000000000005</v>
      </c>
    </row>
    <row r="66" spans="1:3">
      <c r="A66" s="43"/>
      <c r="B66" s="43"/>
    </row>
    <row r="67" spans="1:3">
      <c r="A67" s="32" t="s">
        <v>86</v>
      </c>
      <c r="B67" s="32"/>
      <c r="C67" s="21">
        <f>+C1/C64</f>
        <v>173.61111111111111</v>
      </c>
    </row>
  </sheetData>
  <mergeCells count="42">
    <mergeCell ref="A62:B62"/>
    <mergeCell ref="A63:B63"/>
    <mergeCell ref="A64:B64"/>
    <mergeCell ref="A65:B65"/>
    <mergeCell ref="A66:B66"/>
    <mergeCell ref="A67:B67"/>
    <mergeCell ref="A52:C52"/>
    <mergeCell ref="A57:B57"/>
    <mergeCell ref="A58:B58"/>
    <mergeCell ref="A59:B59"/>
    <mergeCell ref="A60:B60"/>
    <mergeCell ref="A61:B61"/>
    <mergeCell ref="A41:B41"/>
    <mergeCell ref="A42:B42"/>
    <mergeCell ref="A43:B43"/>
    <mergeCell ref="A44:B44"/>
    <mergeCell ref="A47:C47"/>
    <mergeCell ref="A48:C48"/>
    <mergeCell ref="A35:B35"/>
    <mergeCell ref="A36:B36"/>
    <mergeCell ref="A37:B37"/>
    <mergeCell ref="A38:B38"/>
    <mergeCell ref="A39:B39"/>
    <mergeCell ref="A40:B40"/>
    <mergeCell ref="A20:B20"/>
    <mergeCell ref="A21:B21"/>
    <mergeCell ref="A23:B23"/>
    <mergeCell ref="A25:C25"/>
    <mergeCell ref="A26:C26"/>
    <mergeCell ref="A30:C30"/>
    <mergeCell ref="A14:B14"/>
    <mergeCell ref="A15:B15"/>
    <mergeCell ref="A16:B16"/>
    <mergeCell ref="A17:B17"/>
    <mergeCell ref="A18:B18"/>
    <mergeCell ref="A19:B19"/>
    <mergeCell ref="A3:C3"/>
    <mergeCell ref="A4:C4"/>
    <mergeCell ref="A8:B8"/>
    <mergeCell ref="A9:B9"/>
    <mergeCell ref="A11:C11"/>
    <mergeCell ref="A13:B1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63"/>
  <sheetViews>
    <sheetView topLeftCell="A55" workbookViewId="0">
      <selection activeCell="E11" sqref="E11"/>
    </sheetView>
  </sheetViews>
  <sheetFormatPr baseColWidth="10" defaultRowHeight="15"/>
  <cols>
    <col min="1" max="1" width="14.5703125" customWidth="1"/>
    <col min="2" max="2" width="13.5703125" bestFit="1" customWidth="1"/>
  </cols>
  <sheetData>
    <row r="1" spans="1:3">
      <c r="A1" s="54" t="s">
        <v>4</v>
      </c>
      <c r="B1" s="48" t="s">
        <v>46</v>
      </c>
      <c r="C1" s="55">
        <v>200000</v>
      </c>
    </row>
    <row r="3" spans="1:3">
      <c r="A3" s="33" t="s">
        <v>33</v>
      </c>
      <c r="B3" s="33"/>
      <c r="C3" s="33"/>
    </row>
    <row r="5" spans="1:3">
      <c r="A5" s="33" t="s">
        <v>15</v>
      </c>
      <c r="B5" s="33"/>
      <c r="C5" s="33"/>
    </row>
    <row r="6" spans="1:3" s="11" customFormat="1">
      <c r="A6" s="47" t="s">
        <v>58</v>
      </c>
      <c r="B6" s="47" t="s">
        <v>59</v>
      </c>
    </row>
    <row r="7" spans="1:3">
      <c r="A7" s="48" t="s">
        <v>20</v>
      </c>
      <c r="B7" s="48">
        <v>300</v>
      </c>
    </row>
    <row r="9" spans="1:3">
      <c r="A9" s="34" t="s">
        <v>60</v>
      </c>
      <c r="B9" s="34"/>
      <c r="C9" s="34"/>
    </row>
    <row r="10" spans="1:3">
      <c r="A10" s="48" t="s">
        <v>17</v>
      </c>
      <c r="B10" s="48" t="s">
        <v>18</v>
      </c>
      <c r="C10" s="48" t="s">
        <v>19</v>
      </c>
    </row>
    <row r="11" spans="1:3">
      <c r="A11" s="48">
        <v>1.1000000000000001</v>
      </c>
      <c r="B11" s="48">
        <v>1.3</v>
      </c>
      <c r="C11" s="48">
        <v>350</v>
      </c>
    </row>
    <row r="13" spans="1:3">
      <c r="A13" s="31" t="s">
        <v>21</v>
      </c>
      <c r="B13" s="31"/>
      <c r="C13" s="10">
        <v>0.33</v>
      </c>
    </row>
    <row r="14" spans="1:3">
      <c r="A14" s="31" t="s">
        <v>22</v>
      </c>
      <c r="B14" s="31"/>
      <c r="C14" s="56">
        <v>1060.6060606060605</v>
      </c>
    </row>
    <row r="15" spans="1:3">
      <c r="A15" s="31" t="s">
        <v>61</v>
      </c>
      <c r="B15" s="31"/>
      <c r="C15" s="10">
        <v>4.5</v>
      </c>
    </row>
    <row r="16" spans="1:3">
      <c r="A16" s="31" t="s">
        <v>62</v>
      </c>
      <c r="B16" s="31"/>
      <c r="C16" s="13">
        <f>+C15*C14</f>
        <v>4772.7272727272721</v>
      </c>
    </row>
    <row r="17" spans="1:3">
      <c r="A17" s="43"/>
      <c r="B17" s="43"/>
    </row>
    <row r="18" spans="1:3" ht="15" customHeight="1">
      <c r="A18" s="32" t="s">
        <v>86</v>
      </c>
      <c r="B18" s="32"/>
      <c r="C18" s="21">
        <f>+C1/C16</f>
        <v>41.904761904761912</v>
      </c>
    </row>
    <row r="21" spans="1:3">
      <c r="A21" s="33" t="s">
        <v>45</v>
      </c>
      <c r="B21" s="33"/>
      <c r="C21" s="33"/>
    </row>
    <row r="22" spans="1:3">
      <c r="A22" s="33" t="s">
        <v>63</v>
      </c>
      <c r="B22" s="33"/>
      <c r="C22" s="33"/>
    </row>
    <row r="23" spans="1:3">
      <c r="A23" s="48" t="s">
        <v>0</v>
      </c>
      <c r="B23" s="48" t="s">
        <v>2</v>
      </c>
      <c r="C23" s="48" t="s">
        <v>1</v>
      </c>
    </row>
    <row r="24" spans="1:3">
      <c r="A24" s="48">
        <v>1E-3</v>
      </c>
      <c r="B24" s="48">
        <v>0.22</v>
      </c>
      <c r="C24" s="52">
        <v>0.33</v>
      </c>
    </row>
    <row r="26" spans="1:3">
      <c r="A26" s="33" t="s">
        <v>64</v>
      </c>
      <c r="B26" s="33"/>
      <c r="C26" s="33"/>
    </row>
    <row r="27" spans="1:3">
      <c r="A27" s="48" t="s">
        <v>0</v>
      </c>
      <c r="B27" s="48" t="s">
        <v>2</v>
      </c>
      <c r="C27" s="48" t="s">
        <v>1</v>
      </c>
    </row>
    <row r="28" spans="1:3">
      <c r="A28" s="52">
        <v>0.32</v>
      </c>
      <c r="B28" s="52">
        <v>0.2</v>
      </c>
      <c r="C28" s="52">
        <v>0.33</v>
      </c>
    </row>
    <row r="31" spans="1:3">
      <c r="A31" s="31" t="s">
        <v>52</v>
      </c>
      <c r="B31" s="31"/>
      <c r="C31" s="10">
        <v>300</v>
      </c>
    </row>
    <row r="32" spans="1:3">
      <c r="A32" s="31" t="s">
        <v>56</v>
      </c>
      <c r="B32" s="31"/>
      <c r="C32" s="56">
        <v>0.05</v>
      </c>
    </row>
    <row r="33" spans="1:3">
      <c r="A33" s="31" t="s">
        <v>23</v>
      </c>
      <c r="B33" s="31"/>
      <c r="C33" s="10">
        <f>+C32*C31</f>
        <v>15</v>
      </c>
    </row>
    <row r="34" spans="1:3">
      <c r="A34" s="31" t="s">
        <v>48</v>
      </c>
      <c r="B34" s="31"/>
      <c r="C34" s="13">
        <v>15</v>
      </c>
    </row>
    <row r="35" spans="1:3">
      <c r="A35" s="31" t="s">
        <v>49</v>
      </c>
      <c r="B35" s="31"/>
      <c r="C35" s="10">
        <v>2</v>
      </c>
    </row>
    <row r="36" spans="1:3">
      <c r="A36" s="31" t="s">
        <v>50</v>
      </c>
      <c r="B36" s="31"/>
      <c r="C36" s="56">
        <f>+C35*C34</f>
        <v>30</v>
      </c>
    </row>
    <row r="37" spans="1:3">
      <c r="A37" s="31" t="s">
        <v>51</v>
      </c>
      <c r="B37" s="31"/>
      <c r="C37" s="10">
        <f>+C36*C31</f>
        <v>9000</v>
      </c>
    </row>
    <row r="38" spans="1:3">
      <c r="A38" s="31" t="s">
        <v>24</v>
      </c>
      <c r="B38" s="31"/>
      <c r="C38" s="13">
        <f>+C36*C33</f>
        <v>450</v>
      </c>
    </row>
    <row r="40" spans="1:3">
      <c r="A40" s="32" t="s">
        <v>86</v>
      </c>
      <c r="B40" s="32"/>
      <c r="C40" s="21">
        <f>+C1/C37</f>
        <v>22.222222222222221</v>
      </c>
    </row>
    <row r="43" spans="1:3">
      <c r="A43" s="34" t="s">
        <v>53</v>
      </c>
      <c r="B43" s="34"/>
      <c r="C43" s="34"/>
    </row>
    <row r="44" spans="1:3">
      <c r="A44" s="34" t="s">
        <v>65</v>
      </c>
      <c r="B44" s="34"/>
      <c r="C44" s="34"/>
    </row>
    <row r="45" spans="1:3">
      <c r="A45" s="48" t="s">
        <v>0</v>
      </c>
      <c r="B45" s="48" t="s">
        <v>2</v>
      </c>
      <c r="C45" s="48" t="s">
        <v>1</v>
      </c>
    </row>
    <row r="46" spans="1:3">
      <c r="A46" s="48">
        <v>0.09</v>
      </c>
      <c r="B46" s="48">
        <v>7.0000000000000007E-2</v>
      </c>
      <c r="C46" s="52">
        <v>9.5000000000000001E-2</v>
      </c>
    </row>
    <row r="48" spans="1:3">
      <c r="A48" s="34" t="s">
        <v>64</v>
      </c>
      <c r="B48" s="34"/>
      <c r="C48" s="34"/>
    </row>
    <row r="49" spans="1:3">
      <c r="A49" s="48" t="s">
        <v>0</v>
      </c>
      <c r="B49" s="48" t="s">
        <v>2</v>
      </c>
      <c r="C49" s="48" t="s">
        <v>1</v>
      </c>
    </row>
    <row r="50" spans="1:3">
      <c r="A50" s="48">
        <v>0.38</v>
      </c>
      <c r="B50" s="48">
        <v>0.23</v>
      </c>
      <c r="C50" s="52">
        <v>0.38</v>
      </c>
    </row>
    <row r="53" spans="1:3">
      <c r="A53" s="31" t="s">
        <v>52</v>
      </c>
      <c r="B53" s="31"/>
      <c r="C53" s="10">
        <v>48</v>
      </c>
    </row>
    <row r="54" spans="1:3">
      <c r="A54" s="31" t="s">
        <v>56</v>
      </c>
      <c r="B54" s="31"/>
      <c r="C54" s="56">
        <v>0.05</v>
      </c>
    </row>
    <row r="55" spans="1:3">
      <c r="A55" s="31" t="s">
        <v>57</v>
      </c>
      <c r="B55" s="31"/>
      <c r="C55" s="10">
        <v>0.5</v>
      </c>
    </row>
    <row r="56" spans="1:3">
      <c r="A56" s="31" t="s">
        <v>23</v>
      </c>
      <c r="B56" s="31"/>
      <c r="C56" s="13">
        <f>+(C55+C54)*C53</f>
        <v>26.400000000000002</v>
      </c>
    </row>
    <row r="57" spans="1:3">
      <c r="A57" s="31" t="s">
        <v>48</v>
      </c>
      <c r="B57" s="31"/>
      <c r="C57" s="10">
        <v>8</v>
      </c>
    </row>
    <row r="58" spans="1:3">
      <c r="A58" s="31" t="s">
        <v>49</v>
      </c>
      <c r="B58" s="31"/>
      <c r="C58" s="56">
        <v>2</v>
      </c>
    </row>
    <row r="59" spans="1:3">
      <c r="A59" s="31" t="s">
        <v>50</v>
      </c>
      <c r="B59" s="31"/>
      <c r="C59" s="10">
        <f>+C58*C57</f>
        <v>16</v>
      </c>
    </row>
    <row r="60" spans="1:3">
      <c r="A60" s="31" t="s">
        <v>51</v>
      </c>
      <c r="B60" s="31"/>
      <c r="C60" s="13">
        <f>+C59*C53</f>
        <v>768</v>
      </c>
    </row>
    <row r="61" spans="1:3">
      <c r="A61" s="31" t="s">
        <v>24</v>
      </c>
      <c r="B61" s="31"/>
      <c r="C61" s="10">
        <f>+C59*C56</f>
        <v>422.40000000000003</v>
      </c>
    </row>
    <row r="63" spans="1:3">
      <c r="A63" s="32" t="s">
        <v>86</v>
      </c>
      <c r="B63" s="32"/>
      <c r="C63" s="21">
        <f>+C1/C60</f>
        <v>260.41666666666669</v>
      </c>
    </row>
  </sheetData>
  <mergeCells count="34">
    <mergeCell ref="A60:B60"/>
    <mergeCell ref="A61:B61"/>
    <mergeCell ref="A48:C48"/>
    <mergeCell ref="A44:C44"/>
    <mergeCell ref="A43:C43"/>
    <mergeCell ref="A9:C9"/>
    <mergeCell ref="A54:B54"/>
    <mergeCell ref="A55:B55"/>
    <mergeCell ref="A56:B56"/>
    <mergeCell ref="A57:B57"/>
    <mergeCell ref="A58:B58"/>
    <mergeCell ref="A59:B59"/>
    <mergeCell ref="A63:B63"/>
    <mergeCell ref="A31:B31"/>
    <mergeCell ref="A32:B32"/>
    <mergeCell ref="A33:B33"/>
    <mergeCell ref="A34:B34"/>
    <mergeCell ref="A35:B35"/>
    <mergeCell ref="A36:B36"/>
    <mergeCell ref="A37:B37"/>
    <mergeCell ref="A38:B38"/>
    <mergeCell ref="A53:B53"/>
    <mergeCell ref="A17:B17"/>
    <mergeCell ref="A18:B18"/>
    <mergeCell ref="A21:C21"/>
    <mergeCell ref="A22:C22"/>
    <mergeCell ref="A26:C26"/>
    <mergeCell ref="A40:B40"/>
    <mergeCell ref="A3:C3"/>
    <mergeCell ref="A5:C5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C63"/>
  <sheetViews>
    <sheetView topLeftCell="A40" workbookViewId="0">
      <selection activeCell="C63" sqref="C63"/>
    </sheetView>
  </sheetViews>
  <sheetFormatPr baseColWidth="10" defaultRowHeight="15"/>
  <cols>
    <col min="1" max="1" width="15.5703125" customWidth="1"/>
    <col min="2" max="2" width="13.5703125" bestFit="1" customWidth="1"/>
    <col min="4" max="4" width="10.5703125" customWidth="1"/>
  </cols>
  <sheetData>
    <row r="1" spans="1:3">
      <c r="A1" s="50" t="s">
        <v>3</v>
      </c>
      <c r="B1" s="19" t="s">
        <v>46</v>
      </c>
      <c r="C1" s="53">
        <v>100000</v>
      </c>
    </row>
    <row r="3" spans="1:3">
      <c r="A3" s="33" t="s">
        <v>33</v>
      </c>
      <c r="B3" s="33"/>
    </row>
    <row r="5" spans="1:3">
      <c r="A5" s="33" t="s">
        <v>15</v>
      </c>
      <c r="B5" s="33"/>
    </row>
    <row r="6" spans="1:3">
      <c r="A6" s="48" t="s">
        <v>58</v>
      </c>
      <c r="B6" s="48" t="s">
        <v>59</v>
      </c>
    </row>
    <row r="7" spans="1:3">
      <c r="A7" s="48" t="s">
        <v>20</v>
      </c>
      <c r="B7" s="48">
        <v>300</v>
      </c>
    </row>
    <row r="9" spans="1:3">
      <c r="A9" s="37" t="s">
        <v>60</v>
      </c>
      <c r="B9" s="37"/>
    </row>
    <row r="10" spans="1:3">
      <c r="A10" s="48" t="s">
        <v>17</v>
      </c>
      <c r="B10" s="48" t="s">
        <v>18</v>
      </c>
      <c r="C10" s="48" t="s">
        <v>19</v>
      </c>
    </row>
    <row r="11" spans="1:3">
      <c r="A11" s="48">
        <v>1.1000000000000001</v>
      </c>
      <c r="B11" s="48">
        <v>1.3</v>
      </c>
      <c r="C11" s="48">
        <v>350</v>
      </c>
    </row>
    <row r="13" spans="1:3">
      <c r="A13" s="31" t="s">
        <v>21</v>
      </c>
      <c r="B13" s="31"/>
      <c r="C13" s="10">
        <v>0.33</v>
      </c>
    </row>
    <row r="14" spans="1:3">
      <c r="A14" s="31" t="s">
        <v>22</v>
      </c>
      <c r="B14" s="31"/>
      <c r="C14" s="56">
        <v>1060.6060606060605</v>
      </c>
    </row>
    <row r="15" spans="1:3">
      <c r="A15" s="31" t="s">
        <v>61</v>
      </c>
      <c r="B15" s="31"/>
      <c r="C15" s="10">
        <v>6</v>
      </c>
    </row>
    <row r="16" spans="1:3">
      <c r="A16" s="31" t="s">
        <v>62</v>
      </c>
      <c r="B16" s="31"/>
      <c r="C16" s="13">
        <f>+C15*C14</f>
        <v>6363.6363636363631</v>
      </c>
    </row>
    <row r="17" spans="1:3">
      <c r="A17" s="3"/>
    </row>
    <row r="18" spans="1:3">
      <c r="A18" s="32" t="s">
        <v>86</v>
      </c>
      <c r="B18" s="32"/>
      <c r="C18" s="21">
        <f>+C1/C16</f>
        <v>15.714285714285715</v>
      </c>
    </row>
    <row r="21" spans="1:3">
      <c r="A21" s="33" t="s">
        <v>45</v>
      </c>
      <c r="B21" s="33"/>
      <c r="C21" s="33"/>
    </row>
    <row r="22" spans="1:3">
      <c r="A22" s="33" t="s">
        <v>63</v>
      </c>
      <c r="B22" s="33"/>
      <c r="C22" s="33"/>
    </row>
    <row r="23" spans="1:3">
      <c r="A23" s="48" t="s">
        <v>0</v>
      </c>
      <c r="B23" s="48" t="s">
        <v>2</v>
      </c>
      <c r="C23" s="48" t="s">
        <v>1</v>
      </c>
    </row>
    <row r="24" spans="1:3">
      <c r="A24" s="48">
        <v>1E-3</v>
      </c>
      <c r="B24" s="48">
        <v>0.32</v>
      </c>
      <c r="C24" s="48">
        <v>0.5</v>
      </c>
    </row>
    <row r="26" spans="1:3">
      <c r="A26" s="33" t="s">
        <v>64</v>
      </c>
      <c r="B26" s="33"/>
      <c r="C26" s="33"/>
    </row>
    <row r="27" spans="1:3">
      <c r="A27" s="48" t="s">
        <v>0</v>
      </c>
      <c r="B27" s="48" t="s">
        <v>2</v>
      </c>
      <c r="C27" s="48" t="s">
        <v>1</v>
      </c>
    </row>
    <row r="28" spans="1:3">
      <c r="A28" s="48">
        <v>0.32</v>
      </c>
      <c r="B28" s="48">
        <v>0.34</v>
      </c>
      <c r="C28" s="48">
        <v>0.52</v>
      </c>
    </row>
    <row r="31" spans="1:3">
      <c r="A31" s="31" t="s">
        <v>52</v>
      </c>
      <c r="B31" s="31"/>
      <c r="C31" s="10">
        <v>300</v>
      </c>
    </row>
    <row r="32" spans="1:3">
      <c r="A32" s="31" t="s">
        <v>56</v>
      </c>
      <c r="B32" s="31"/>
      <c r="C32" s="10">
        <v>7.0000000000000007E-2</v>
      </c>
    </row>
    <row r="33" spans="1:3">
      <c r="A33" s="31" t="s">
        <v>23</v>
      </c>
      <c r="B33" s="31"/>
      <c r="C33" s="10">
        <f>+C32*C31</f>
        <v>21.000000000000004</v>
      </c>
    </row>
    <row r="34" spans="1:3">
      <c r="A34" s="31" t="s">
        <v>48</v>
      </c>
      <c r="B34" s="31"/>
      <c r="C34" s="10">
        <v>9</v>
      </c>
    </row>
    <row r="35" spans="1:3">
      <c r="A35" s="31" t="s">
        <v>49</v>
      </c>
      <c r="B35" s="31"/>
      <c r="C35" s="10">
        <v>2</v>
      </c>
    </row>
    <row r="36" spans="1:3">
      <c r="A36" s="31" t="s">
        <v>50</v>
      </c>
      <c r="B36" s="31"/>
      <c r="C36" s="10">
        <f>+C35*C34</f>
        <v>18</v>
      </c>
    </row>
    <row r="37" spans="1:3">
      <c r="A37" s="31" t="s">
        <v>51</v>
      </c>
      <c r="B37" s="31"/>
      <c r="C37" s="10">
        <f>+C36*C31</f>
        <v>5400</v>
      </c>
    </row>
    <row r="38" spans="1:3">
      <c r="A38" s="31" t="s">
        <v>24</v>
      </c>
      <c r="B38" s="31"/>
      <c r="C38" s="10">
        <f>+C36*C33</f>
        <v>378.00000000000006</v>
      </c>
    </row>
    <row r="40" spans="1:3">
      <c r="A40" s="32" t="s">
        <v>86</v>
      </c>
      <c r="B40" s="32"/>
      <c r="C40" s="21">
        <f>+C1/C37</f>
        <v>18.518518518518519</v>
      </c>
    </row>
    <row r="43" spans="1:3">
      <c r="A43" s="33" t="s">
        <v>53</v>
      </c>
      <c r="B43" s="33"/>
      <c r="C43" s="33"/>
    </row>
    <row r="44" spans="1:3">
      <c r="A44" s="33" t="s">
        <v>65</v>
      </c>
      <c r="B44" s="33"/>
      <c r="C44" s="33"/>
    </row>
    <row r="45" spans="1:3">
      <c r="A45" s="48" t="s">
        <v>0</v>
      </c>
      <c r="B45" s="48" t="s">
        <v>2</v>
      </c>
      <c r="C45" s="48" t="s">
        <v>1</v>
      </c>
    </row>
    <row r="46" spans="1:3">
      <c r="A46" s="48">
        <v>0.14000000000000001</v>
      </c>
      <c r="B46" s="48">
        <v>0.11</v>
      </c>
      <c r="C46" s="48">
        <v>0.15</v>
      </c>
    </row>
    <row r="48" spans="1:3">
      <c r="A48" s="33" t="s">
        <v>64</v>
      </c>
      <c r="B48" s="33"/>
      <c r="C48" s="33"/>
    </row>
    <row r="49" spans="1:3">
      <c r="A49" s="48" t="s">
        <v>0</v>
      </c>
      <c r="B49" s="48" t="s">
        <v>2</v>
      </c>
      <c r="C49" s="48" t="s">
        <v>1</v>
      </c>
    </row>
    <row r="50" spans="1:3">
      <c r="A50" s="48">
        <v>0.48</v>
      </c>
      <c r="B50" s="48">
        <v>0.46</v>
      </c>
      <c r="C50" s="48">
        <v>0.47</v>
      </c>
    </row>
    <row r="53" spans="1:3">
      <c r="A53" s="31" t="s">
        <v>52</v>
      </c>
      <c r="B53" s="31"/>
      <c r="C53" s="10">
        <v>36</v>
      </c>
    </row>
    <row r="54" spans="1:3">
      <c r="A54" s="31" t="s">
        <v>56</v>
      </c>
      <c r="B54" s="31"/>
      <c r="C54" s="10">
        <v>7.0000000000000007E-2</v>
      </c>
    </row>
    <row r="55" spans="1:3">
      <c r="A55" s="31" t="s">
        <v>57</v>
      </c>
      <c r="B55" s="31"/>
      <c r="C55" s="10">
        <v>1.2E-2</v>
      </c>
    </row>
    <row r="56" spans="1:3">
      <c r="A56" s="31" t="s">
        <v>23</v>
      </c>
      <c r="B56" s="31"/>
      <c r="C56" s="13">
        <f>+(C55+C54)*C53</f>
        <v>2.952</v>
      </c>
    </row>
    <row r="57" spans="1:3">
      <c r="A57" s="31" t="s">
        <v>48</v>
      </c>
      <c r="B57" s="31"/>
      <c r="C57" s="10">
        <v>4</v>
      </c>
    </row>
    <row r="58" spans="1:3">
      <c r="A58" s="31" t="s">
        <v>49</v>
      </c>
      <c r="B58" s="31"/>
      <c r="C58" s="10">
        <v>3</v>
      </c>
    </row>
    <row r="59" spans="1:3">
      <c r="A59" s="31" t="s">
        <v>50</v>
      </c>
      <c r="B59" s="31"/>
      <c r="C59" s="10">
        <f>+C58*C57</f>
        <v>12</v>
      </c>
    </row>
    <row r="60" spans="1:3">
      <c r="A60" s="31" t="s">
        <v>51</v>
      </c>
      <c r="B60" s="31"/>
      <c r="C60" s="10">
        <f>+C59*C53</f>
        <v>432</v>
      </c>
    </row>
    <row r="61" spans="1:3">
      <c r="A61" s="31" t="s">
        <v>24</v>
      </c>
      <c r="B61" s="31"/>
      <c r="C61" s="10">
        <f>+C59*C56</f>
        <v>35.423999999999999</v>
      </c>
    </row>
    <row r="63" spans="1:3">
      <c r="A63" s="32" t="s">
        <v>86</v>
      </c>
      <c r="B63" s="32"/>
      <c r="C63" s="21">
        <f>+C1/C60</f>
        <v>231.4814814814815</v>
      </c>
    </row>
  </sheetData>
  <mergeCells count="33">
    <mergeCell ref="A57:B57"/>
    <mergeCell ref="A58:B58"/>
    <mergeCell ref="A59:B59"/>
    <mergeCell ref="A60:B60"/>
    <mergeCell ref="A61:B61"/>
    <mergeCell ref="A21:C21"/>
    <mergeCell ref="A22:C22"/>
    <mergeCell ref="A26:C26"/>
    <mergeCell ref="A43:C43"/>
    <mergeCell ref="A44:C44"/>
    <mergeCell ref="A37:B37"/>
    <mergeCell ref="A38:B38"/>
    <mergeCell ref="A53:B53"/>
    <mergeCell ref="A54:B54"/>
    <mergeCell ref="A55:B55"/>
    <mergeCell ref="A56:B56"/>
    <mergeCell ref="A48:C48"/>
    <mergeCell ref="A31:B31"/>
    <mergeCell ref="A32:B32"/>
    <mergeCell ref="A33:B33"/>
    <mergeCell ref="A34:B34"/>
    <mergeCell ref="A35:B35"/>
    <mergeCell ref="A36:B36"/>
    <mergeCell ref="A63:B63"/>
    <mergeCell ref="A40:B40"/>
    <mergeCell ref="A18:B18"/>
    <mergeCell ref="A3:B3"/>
    <mergeCell ref="A5:B5"/>
    <mergeCell ref="A9:B9"/>
    <mergeCell ref="A13:B13"/>
    <mergeCell ref="A14:B14"/>
    <mergeCell ref="A15:B15"/>
    <mergeCell ref="A16:B1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C52" sqref="C52"/>
    </sheetView>
  </sheetViews>
  <sheetFormatPr baseColWidth="10" defaultRowHeight="15"/>
  <cols>
    <col min="1" max="1" width="15.140625" customWidth="1"/>
    <col min="2" max="2" width="10.140625" bestFit="1" customWidth="1"/>
    <col min="3" max="3" width="13.5703125" bestFit="1" customWidth="1"/>
    <col min="4" max="4" width="10.85546875" bestFit="1" customWidth="1"/>
    <col min="5" max="5" width="10.140625" bestFit="1" customWidth="1"/>
    <col min="6" max="6" width="10.85546875" bestFit="1" customWidth="1"/>
    <col min="7" max="7" width="10.28515625" bestFit="1" customWidth="1"/>
  </cols>
  <sheetData>
    <row r="1" spans="1:8">
      <c r="A1" s="6" t="s">
        <v>5</v>
      </c>
      <c r="B1" t="s">
        <v>46</v>
      </c>
      <c r="C1" s="2">
        <v>50000</v>
      </c>
    </row>
    <row r="2" spans="1:8">
      <c r="A2" s="57"/>
      <c r="C2" s="2"/>
    </row>
    <row r="3" spans="1:8">
      <c r="A3" s="33" t="s">
        <v>33</v>
      </c>
      <c r="B3" s="33"/>
      <c r="C3" s="33"/>
    </row>
    <row r="4" spans="1:8" ht="23.25">
      <c r="A4" s="58"/>
      <c r="B4" s="58" t="s">
        <v>12</v>
      </c>
      <c r="C4" s="59" t="s">
        <v>40</v>
      </c>
      <c r="D4" s="58" t="s">
        <v>41</v>
      </c>
      <c r="E4" s="58" t="s">
        <v>14</v>
      </c>
      <c r="F4" s="60" t="s">
        <v>42</v>
      </c>
      <c r="G4" s="62" t="s">
        <v>43</v>
      </c>
      <c r="H4" s="1"/>
    </row>
    <row r="5" spans="1:8">
      <c r="A5" s="58" t="s">
        <v>9</v>
      </c>
      <c r="B5" s="58">
        <v>40</v>
      </c>
      <c r="C5" s="58">
        <v>2000</v>
      </c>
      <c r="D5" s="58">
        <v>50</v>
      </c>
      <c r="E5" s="58">
        <f>+C5/D5</f>
        <v>40</v>
      </c>
      <c r="F5" s="60">
        <v>8</v>
      </c>
      <c r="G5" s="62">
        <v>5</v>
      </c>
      <c r="H5" s="1"/>
    </row>
    <row r="6" spans="1:8">
      <c r="A6" s="58" t="s">
        <v>10</v>
      </c>
      <c r="B6" s="58">
        <v>40</v>
      </c>
      <c r="C6" s="58">
        <v>2000</v>
      </c>
      <c r="D6" s="58">
        <v>50</v>
      </c>
      <c r="E6" s="58">
        <f>+C6/D6</f>
        <v>40</v>
      </c>
      <c r="F6" s="60">
        <v>8</v>
      </c>
      <c r="G6" s="62">
        <v>5</v>
      </c>
      <c r="H6" s="1"/>
    </row>
    <row r="7" spans="1:8">
      <c r="A7" s="58" t="s">
        <v>11</v>
      </c>
      <c r="B7" s="58">
        <v>40</v>
      </c>
      <c r="C7" s="58">
        <v>2000</v>
      </c>
      <c r="D7" s="58">
        <v>50</v>
      </c>
      <c r="E7" s="58">
        <f>+C7/D7</f>
        <v>40</v>
      </c>
      <c r="F7" s="60">
        <v>8</v>
      </c>
      <c r="G7" s="62">
        <v>5</v>
      </c>
      <c r="H7" s="1"/>
    </row>
    <row r="8" spans="1:8" ht="7.5" customHeight="1">
      <c r="G8" s="45"/>
    </row>
    <row r="9" spans="1:8">
      <c r="A9" s="61" t="s">
        <v>44</v>
      </c>
      <c r="B9" s="22"/>
      <c r="C9" s="22">
        <f>SUM(C5:C7)</f>
        <v>6000</v>
      </c>
      <c r="D9" s="22"/>
      <c r="E9" s="22">
        <f>SUM(E5:E8)</f>
        <v>120</v>
      </c>
      <c r="F9" s="22"/>
      <c r="G9" s="22">
        <f>SUM(G5:G8)</f>
        <v>15</v>
      </c>
    </row>
    <row r="12" spans="1:8">
      <c r="A12" s="37" t="s">
        <v>45</v>
      </c>
      <c r="B12" s="37"/>
      <c r="C12" s="37"/>
    </row>
    <row r="13" spans="1:8">
      <c r="A13" s="37" t="s">
        <v>54</v>
      </c>
      <c r="B13" s="37"/>
      <c r="C13" s="37"/>
    </row>
    <row r="14" spans="1:8">
      <c r="A14" s="19" t="s">
        <v>0</v>
      </c>
      <c r="B14" s="19" t="s">
        <v>2</v>
      </c>
      <c r="C14" s="19" t="s">
        <v>1</v>
      </c>
    </row>
    <row r="15" spans="1:8">
      <c r="A15" s="19">
        <v>0.13</v>
      </c>
      <c r="B15" s="19">
        <v>4.4999999999999998E-2</v>
      </c>
      <c r="C15" s="19">
        <v>0.03</v>
      </c>
    </row>
    <row r="17" spans="1:3">
      <c r="A17" s="37" t="s">
        <v>64</v>
      </c>
      <c r="B17" s="37"/>
      <c r="C17" s="37"/>
    </row>
    <row r="18" spans="1:3">
      <c r="A18" s="23" t="s">
        <v>0</v>
      </c>
      <c r="B18" s="23" t="s">
        <v>2</v>
      </c>
      <c r="C18" s="23" t="s">
        <v>1</v>
      </c>
    </row>
    <row r="19" spans="1:3">
      <c r="A19" s="23">
        <v>0.3</v>
      </c>
      <c r="B19" s="23">
        <v>0.3</v>
      </c>
      <c r="C19" s="23">
        <v>0.34</v>
      </c>
    </row>
    <row r="21" spans="1:3">
      <c r="A21" s="31" t="s">
        <v>52</v>
      </c>
      <c r="B21" s="31"/>
      <c r="C21" s="10">
        <v>80</v>
      </c>
    </row>
    <row r="22" spans="1:3">
      <c r="A22" s="31" t="s">
        <v>56</v>
      </c>
      <c r="B22" s="31"/>
      <c r="C22" s="10">
        <v>0.12</v>
      </c>
    </row>
    <row r="23" spans="1:3">
      <c r="A23" s="31" t="s">
        <v>23</v>
      </c>
      <c r="B23" s="31"/>
      <c r="C23" s="10">
        <f>+C22*C21</f>
        <v>9.6</v>
      </c>
    </row>
    <row r="24" spans="1:3" ht="15" customHeight="1">
      <c r="A24" s="31" t="s">
        <v>48</v>
      </c>
      <c r="B24" s="31"/>
      <c r="C24" s="10">
        <v>9</v>
      </c>
    </row>
    <row r="25" spans="1:3">
      <c r="A25" s="31" t="s">
        <v>66</v>
      </c>
      <c r="B25" s="31"/>
      <c r="C25" s="10">
        <v>3</v>
      </c>
    </row>
    <row r="26" spans="1:3">
      <c r="A26" s="31" t="s">
        <v>50</v>
      </c>
      <c r="B26" s="31"/>
      <c r="C26" s="10">
        <f>+C25*C24</f>
        <v>27</v>
      </c>
    </row>
    <row r="27" spans="1:3" ht="15" customHeight="1">
      <c r="A27" s="31" t="s">
        <v>51</v>
      </c>
      <c r="B27" s="31"/>
      <c r="C27" s="10">
        <f>+C26*C21</f>
        <v>2160</v>
      </c>
    </row>
    <row r="28" spans="1:3">
      <c r="A28" s="31" t="s">
        <v>24</v>
      </c>
      <c r="B28" s="31"/>
      <c r="C28" s="10">
        <f>+C26*C23</f>
        <v>259.2</v>
      </c>
    </row>
    <row r="30" spans="1:3">
      <c r="A30" s="32" t="s">
        <v>86</v>
      </c>
      <c r="B30" s="32"/>
      <c r="C30" s="21">
        <f>+C1/1920</f>
        <v>26.041666666666668</v>
      </c>
    </row>
    <row r="33" spans="1:3">
      <c r="A33" s="37" t="s">
        <v>53</v>
      </c>
      <c r="B33" s="37"/>
      <c r="C33" s="37"/>
    </row>
    <row r="34" spans="1:3" ht="29.25" customHeight="1">
      <c r="A34" s="33" t="s">
        <v>55</v>
      </c>
      <c r="B34" s="33"/>
      <c r="C34" s="33"/>
    </row>
    <row r="35" spans="1:3">
      <c r="A35" s="23" t="s">
        <v>0</v>
      </c>
      <c r="B35" s="23" t="s">
        <v>2</v>
      </c>
      <c r="C35" s="23" t="s">
        <v>1</v>
      </c>
    </row>
    <row r="36" spans="1:3">
      <c r="A36" s="23">
        <v>0.14000000000000001</v>
      </c>
      <c r="B36" s="23">
        <v>5.5E-2</v>
      </c>
      <c r="C36" s="23">
        <v>0.04</v>
      </c>
    </row>
    <row r="38" spans="1:3">
      <c r="A38" s="37" t="s">
        <v>64</v>
      </c>
      <c r="B38" s="37"/>
      <c r="C38" s="37"/>
    </row>
    <row r="39" spans="1:3">
      <c r="A39" s="23" t="s">
        <v>0</v>
      </c>
      <c r="B39" s="23" t="s">
        <v>2</v>
      </c>
      <c r="C39" s="23" t="s">
        <v>1</v>
      </c>
    </row>
    <row r="40" spans="1:3">
      <c r="A40" s="23">
        <v>0.3</v>
      </c>
      <c r="B40" s="23">
        <v>0.3</v>
      </c>
      <c r="C40" s="23">
        <v>0.34</v>
      </c>
    </row>
    <row r="42" spans="1:3">
      <c r="A42" s="31" t="s">
        <v>52</v>
      </c>
      <c r="B42" s="31"/>
      <c r="C42" s="10">
        <v>80</v>
      </c>
    </row>
    <row r="43" spans="1:3" ht="15" customHeight="1">
      <c r="A43" s="31" t="s">
        <v>56</v>
      </c>
      <c r="B43" s="31"/>
      <c r="C43" s="10">
        <v>0.12</v>
      </c>
    </row>
    <row r="44" spans="1:3" ht="15" customHeight="1">
      <c r="A44" s="31" t="s">
        <v>57</v>
      </c>
      <c r="B44" s="31"/>
      <c r="C44" s="10">
        <v>7.4999999999999997E-2</v>
      </c>
    </row>
    <row r="45" spans="1:3">
      <c r="A45" s="31" t="s">
        <v>23</v>
      </c>
      <c r="B45" s="31"/>
      <c r="C45" s="10">
        <f>+(C44+C43)*C42</f>
        <v>15.600000000000001</v>
      </c>
    </row>
    <row r="46" spans="1:3" ht="15" customHeight="1">
      <c r="A46" s="31" t="s">
        <v>48</v>
      </c>
      <c r="B46" s="31"/>
      <c r="C46" s="10">
        <v>9</v>
      </c>
    </row>
    <row r="47" spans="1:3" ht="15" customHeight="1">
      <c r="A47" s="31" t="s">
        <v>49</v>
      </c>
      <c r="B47" s="31"/>
      <c r="C47" s="10">
        <v>3</v>
      </c>
    </row>
    <row r="48" spans="1:3">
      <c r="A48" s="31" t="s">
        <v>50</v>
      </c>
      <c r="B48" s="31"/>
      <c r="C48" s="10">
        <f>+C47*C46</f>
        <v>27</v>
      </c>
    </row>
    <row r="49" spans="1:3" ht="15" customHeight="1">
      <c r="A49" s="31" t="s">
        <v>51</v>
      </c>
      <c r="B49" s="31"/>
      <c r="C49" s="10">
        <f>+C48*C42</f>
        <v>2160</v>
      </c>
    </row>
    <row r="50" spans="1:3">
      <c r="A50" s="31" t="s">
        <v>24</v>
      </c>
      <c r="B50" s="31"/>
      <c r="C50" s="10">
        <f>+C48*C45</f>
        <v>421.20000000000005</v>
      </c>
    </row>
    <row r="52" spans="1:3">
      <c r="A52" s="32" t="s">
        <v>86</v>
      </c>
      <c r="B52" s="32"/>
      <c r="C52" s="21">
        <f>+C1/C49</f>
        <v>23.148148148148149</v>
      </c>
    </row>
  </sheetData>
  <mergeCells count="26">
    <mergeCell ref="A48:B48"/>
    <mergeCell ref="A49:B49"/>
    <mergeCell ref="A42:B42"/>
    <mergeCell ref="A50:B50"/>
    <mergeCell ref="A28:B28"/>
    <mergeCell ref="A43:B43"/>
    <mergeCell ref="A44:B44"/>
    <mergeCell ref="A45:B45"/>
    <mergeCell ref="A46:B46"/>
    <mergeCell ref="A47:B47"/>
    <mergeCell ref="A22:B22"/>
    <mergeCell ref="A23:B23"/>
    <mergeCell ref="A24:B24"/>
    <mergeCell ref="A25:B25"/>
    <mergeCell ref="A26:B26"/>
    <mergeCell ref="A27:B27"/>
    <mergeCell ref="A30:B30"/>
    <mergeCell ref="A52:B52"/>
    <mergeCell ref="A3:C3"/>
    <mergeCell ref="A12:C12"/>
    <mergeCell ref="A13:C13"/>
    <mergeCell ref="A17:C17"/>
    <mergeCell ref="A33:C33"/>
    <mergeCell ref="A34:C34"/>
    <mergeCell ref="A38:C38"/>
    <mergeCell ref="A21:B21"/>
  </mergeCells>
  <pageMargins left="0.7" right="0.7" top="0.75" bottom="0.75" header="0.3" footer="0.3"/>
  <pageSetup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D6" sqref="D6"/>
    </sheetView>
  </sheetViews>
  <sheetFormatPr baseColWidth="10" defaultRowHeight="15"/>
  <cols>
    <col min="1" max="1" width="13.42578125" customWidth="1"/>
  </cols>
  <sheetData>
    <row r="1" spans="1:6">
      <c r="A1" s="10" t="s">
        <v>171</v>
      </c>
      <c r="B1" s="10" t="s">
        <v>33</v>
      </c>
      <c r="C1" s="10" t="s">
        <v>82</v>
      </c>
      <c r="D1" s="10" t="s">
        <v>83</v>
      </c>
    </row>
    <row r="2" spans="1:6">
      <c r="A2" s="10" t="s">
        <v>5</v>
      </c>
      <c r="B2" s="10">
        <v>15</v>
      </c>
      <c r="C2" s="10">
        <v>27</v>
      </c>
      <c r="D2" s="10">
        <v>24</v>
      </c>
    </row>
    <row r="3" spans="1:6">
      <c r="A3" s="10" t="s">
        <v>3</v>
      </c>
      <c r="B3" s="10">
        <v>16</v>
      </c>
      <c r="C3" s="10">
        <v>19</v>
      </c>
      <c r="D3" s="10">
        <v>232</v>
      </c>
    </row>
    <row r="4" spans="1:6">
      <c r="A4" s="10" t="s">
        <v>4</v>
      </c>
      <c r="B4" s="10">
        <v>42</v>
      </c>
      <c r="C4" s="10">
        <v>23</v>
      </c>
      <c r="D4" s="10">
        <v>261</v>
      </c>
    </row>
    <row r="5" spans="1:6">
      <c r="A5" s="10" t="s">
        <v>6</v>
      </c>
      <c r="B5" s="10">
        <v>20</v>
      </c>
      <c r="C5" s="10">
        <v>209</v>
      </c>
      <c r="D5" s="10">
        <v>174</v>
      </c>
    </row>
    <row r="6" spans="1:6">
      <c r="A6" s="10" t="s">
        <v>74</v>
      </c>
      <c r="B6" s="10">
        <v>20</v>
      </c>
      <c r="C6" s="10">
        <v>25</v>
      </c>
      <c r="D6" s="10">
        <v>174</v>
      </c>
      <c r="F6">
        <f>D6/D11</f>
        <v>29</v>
      </c>
    </row>
    <row r="7" spans="1:6">
      <c r="A7" s="10" t="s">
        <v>7</v>
      </c>
      <c r="B7" s="10">
        <v>60</v>
      </c>
      <c r="C7" s="10">
        <v>3</v>
      </c>
      <c r="D7" s="10">
        <v>3</v>
      </c>
    </row>
    <row r="8" spans="1:6">
      <c r="A8" s="10" t="s">
        <v>8</v>
      </c>
      <c r="B8" s="10">
        <v>1</v>
      </c>
      <c r="C8" s="10">
        <v>1</v>
      </c>
      <c r="D8" s="10">
        <v>47</v>
      </c>
    </row>
    <row r="10" spans="1:6" ht="45">
      <c r="A10" s="46" t="s">
        <v>224</v>
      </c>
      <c r="B10" s="10">
        <f>SUM(B2:B9)</f>
        <v>174</v>
      </c>
      <c r="C10" s="10">
        <f t="shared" ref="C10:D10" si="0">SUM(C2:C9)</f>
        <v>307</v>
      </c>
      <c r="D10" s="10">
        <f t="shared" si="0"/>
        <v>915</v>
      </c>
    </row>
    <row r="11" spans="1:6" ht="30">
      <c r="A11" s="46" t="s">
        <v>172</v>
      </c>
      <c r="B11" s="10">
        <v>6</v>
      </c>
      <c r="C11" s="10">
        <v>6</v>
      </c>
      <c r="D11" s="10">
        <v>6</v>
      </c>
    </row>
    <row r="12" spans="1:6" ht="45">
      <c r="A12" s="46" t="s">
        <v>173</v>
      </c>
      <c r="B12" s="101">
        <f>+B10/B11</f>
        <v>29</v>
      </c>
      <c r="C12" s="101">
        <f t="shared" ref="C12:D12" si="1">+C10/C11</f>
        <v>51.166666666666664</v>
      </c>
      <c r="D12" s="101">
        <f t="shared" si="1"/>
        <v>152.5</v>
      </c>
      <c r="F12" s="4">
        <f>+D12-F6</f>
        <v>123.5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2"/>
  <sheetViews>
    <sheetView topLeftCell="A10" workbookViewId="0">
      <selection activeCell="K17" sqref="K17"/>
    </sheetView>
  </sheetViews>
  <sheetFormatPr baseColWidth="10" defaultRowHeight="15"/>
  <cols>
    <col min="1" max="1" width="5.7109375" customWidth="1"/>
    <col min="2" max="2" width="2" customWidth="1"/>
    <col min="3" max="3" width="7.7109375" customWidth="1"/>
    <col min="4" max="4" width="7.85546875" customWidth="1"/>
    <col min="5" max="6" width="7.7109375" customWidth="1"/>
    <col min="7" max="7" width="7.85546875" customWidth="1"/>
    <col min="8" max="9" width="7.7109375" customWidth="1"/>
    <col min="10" max="10" width="7.85546875" customWidth="1"/>
    <col min="11" max="11" width="7.5703125" customWidth="1"/>
    <col min="12" max="12" width="1.85546875" customWidth="1"/>
  </cols>
  <sheetData>
    <row r="1" spans="1:12" ht="34.5" customHeight="1" thickBot="1">
      <c r="B1" s="63"/>
      <c r="C1" s="26"/>
      <c r="D1" s="63"/>
      <c r="E1" s="63"/>
      <c r="F1" s="63"/>
      <c r="G1" s="63"/>
      <c r="H1" s="63"/>
      <c r="I1" s="63"/>
      <c r="J1" s="63"/>
      <c r="K1" s="63"/>
      <c r="L1" s="63"/>
    </row>
    <row r="2" spans="1:12" ht="7.5" customHeight="1" thickTop="1" thickBot="1">
      <c r="A2" s="64"/>
      <c r="B2" s="65"/>
      <c r="C2" s="116"/>
      <c r="D2" s="103"/>
      <c r="E2" s="65"/>
      <c r="F2" s="68"/>
      <c r="G2" s="69"/>
      <c r="H2" s="104"/>
      <c r="I2" s="104"/>
      <c r="J2" s="65"/>
      <c r="K2" s="65"/>
      <c r="L2" s="71"/>
    </row>
    <row r="3" spans="1:12" ht="34.5" customHeight="1" thickBot="1">
      <c r="A3" s="64"/>
      <c r="B3" s="65"/>
      <c r="C3" s="65"/>
      <c r="D3" s="65"/>
      <c r="E3" s="65"/>
      <c r="F3" s="65"/>
      <c r="G3" s="65"/>
      <c r="H3" s="65"/>
      <c r="I3" s="65"/>
      <c r="J3" s="72"/>
      <c r="K3" s="73"/>
      <c r="L3" s="74"/>
    </row>
    <row r="4" spans="1:12" ht="34.5" customHeight="1" thickBot="1">
      <c r="A4" s="64"/>
      <c r="B4" s="65"/>
      <c r="C4" s="75"/>
      <c r="D4" s="65"/>
      <c r="E4" s="76"/>
      <c r="F4" s="76"/>
      <c r="G4" s="65"/>
      <c r="H4" s="76"/>
      <c r="I4" s="76"/>
      <c r="J4" s="77"/>
      <c r="K4" s="78"/>
      <c r="L4" s="74"/>
    </row>
    <row r="5" spans="1:12" ht="34.5" customHeight="1" thickBot="1">
      <c r="A5" s="64"/>
      <c r="B5" s="65"/>
      <c r="C5" s="76"/>
      <c r="D5" s="65"/>
      <c r="E5" s="76"/>
      <c r="F5" s="76"/>
      <c r="G5" s="65"/>
      <c r="H5" s="76"/>
      <c r="I5" s="76"/>
      <c r="J5" s="65"/>
      <c r="K5" s="76"/>
      <c r="L5" s="79"/>
    </row>
    <row r="6" spans="1:12" ht="34.5" customHeight="1" thickTop="1" thickBot="1">
      <c r="A6" s="64"/>
      <c r="B6" s="65"/>
      <c r="C6" s="80" t="s">
        <v>87</v>
      </c>
      <c r="D6" s="81"/>
      <c r="E6" s="80" t="s">
        <v>132</v>
      </c>
      <c r="F6" s="82" t="s">
        <v>97</v>
      </c>
      <c r="G6" s="81"/>
      <c r="H6" s="80" t="s">
        <v>142</v>
      </c>
      <c r="I6" s="80" t="s">
        <v>107</v>
      </c>
      <c r="J6" s="81"/>
      <c r="K6" s="80" t="s">
        <v>152</v>
      </c>
      <c r="L6" s="79"/>
    </row>
    <row r="7" spans="1:12" ht="34.5" customHeight="1" thickTop="1" thickBot="1">
      <c r="A7" s="64"/>
      <c r="B7" s="65"/>
      <c r="C7" s="84" t="s">
        <v>96</v>
      </c>
      <c r="D7" s="81"/>
      <c r="E7" s="84" t="s">
        <v>141</v>
      </c>
      <c r="F7" s="84" t="s">
        <v>106</v>
      </c>
      <c r="G7" s="81"/>
      <c r="H7" s="84" t="s">
        <v>151</v>
      </c>
      <c r="I7" s="84" t="s">
        <v>116</v>
      </c>
      <c r="J7" s="81"/>
      <c r="K7" s="84" t="s">
        <v>161</v>
      </c>
      <c r="L7" s="79"/>
    </row>
    <row r="8" spans="1:12" ht="34.5" customHeight="1" thickTop="1" thickBot="1">
      <c r="A8" s="64"/>
      <c r="B8" s="65"/>
      <c r="C8" s="80" t="s">
        <v>105</v>
      </c>
      <c r="D8" s="81"/>
      <c r="E8" s="80" t="s">
        <v>150</v>
      </c>
      <c r="F8" s="80" t="s">
        <v>115</v>
      </c>
      <c r="G8" s="81"/>
      <c r="H8" s="80" t="s">
        <v>160</v>
      </c>
      <c r="I8" s="80" t="s">
        <v>125</v>
      </c>
      <c r="J8" s="81"/>
      <c r="K8" s="80" t="s">
        <v>90</v>
      </c>
      <c r="L8" s="79"/>
    </row>
    <row r="9" spans="1:12" ht="34.5" customHeight="1" thickTop="1" thickBot="1">
      <c r="A9" s="64"/>
      <c r="B9" s="65"/>
      <c r="C9" s="84" t="s">
        <v>114</v>
      </c>
      <c r="D9" s="81"/>
      <c r="E9" s="84" t="s">
        <v>159</v>
      </c>
      <c r="F9" s="84" t="s">
        <v>124</v>
      </c>
      <c r="G9" s="81"/>
      <c r="H9" s="84" t="s">
        <v>89</v>
      </c>
      <c r="I9" s="84" t="s">
        <v>134</v>
      </c>
      <c r="J9" s="81"/>
      <c r="K9" s="84" t="s">
        <v>99</v>
      </c>
      <c r="L9" s="79"/>
    </row>
    <row r="10" spans="1:12" ht="34.5" customHeight="1" thickTop="1" thickBot="1">
      <c r="A10" s="64"/>
      <c r="B10" s="65"/>
      <c r="C10" s="80" t="s">
        <v>123</v>
      </c>
      <c r="D10" s="81"/>
      <c r="E10" s="80" t="s">
        <v>88</v>
      </c>
      <c r="F10" s="80" t="s">
        <v>133</v>
      </c>
      <c r="G10" s="81"/>
      <c r="H10" s="80" t="s">
        <v>98</v>
      </c>
      <c r="I10" s="80" t="s">
        <v>143</v>
      </c>
      <c r="J10" s="81"/>
      <c r="K10" s="80" t="s">
        <v>108</v>
      </c>
      <c r="L10" s="79"/>
    </row>
    <row r="11" spans="1:12" ht="34.5" customHeight="1" thickTop="1" thickBot="1">
      <c r="A11" s="64"/>
      <c r="B11" s="65"/>
      <c r="C11" s="76"/>
      <c r="D11" s="65"/>
      <c r="E11" s="76"/>
      <c r="F11" s="76"/>
      <c r="G11" s="65"/>
      <c r="H11" s="76"/>
      <c r="I11" s="76"/>
      <c r="J11" s="65"/>
      <c r="K11" s="76"/>
      <c r="L11" s="79"/>
    </row>
    <row r="12" spans="1:12" ht="34.5" customHeight="1">
      <c r="A12" s="64"/>
      <c r="B12" s="65"/>
      <c r="C12" s="72"/>
      <c r="D12" s="73"/>
      <c r="E12" s="65"/>
      <c r="F12" s="65"/>
      <c r="G12" s="65"/>
      <c r="H12" s="65"/>
      <c r="I12" s="105"/>
      <c r="J12" s="106"/>
      <c r="K12" s="107"/>
      <c r="L12" s="79"/>
    </row>
    <row r="13" spans="1:12" ht="34.5" customHeight="1" thickBot="1">
      <c r="A13" s="64"/>
      <c r="B13" s="65"/>
      <c r="C13" s="77"/>
      <c r="D13" s="85"/>
      <c r="E13" s="65"/>
      <c r="F13" s="65"/>
      <c r="G13" s="65"/>
      <c r="H13" s="65"/>
      <c r="I13" s="108"/>
      <c r="J13" s="109"/>
      <c r="K13" s="110"/>
      <c r="L13" s="79"/>
    </row>
    <row r="14" spans="1:12" ht="34.5" customHeight="1" thickBot="1">
      <c r="A14" s="64"/>
      <c r="B14" s="65"/>
      <c r="C14" s="75"/>
      <c r="D14" s="65"/>
      <c r="E14" s="65"/>
      <c r="F14" s="65"/>
      <c r="G14" s="65"/>
      <c r="H14" s="65"/>
      <c r="I14" s="111"/>
      <c r="J14" s="112"/>
      <c r="K14" s="113"/>
      <c r="L14" s="79"/>
    </row>
    <row r="15" spans="1:12" ht="34.5" customHeight="1" thickBot="1">
      <c r="A15" s="64"/>
      <c r="B15" s="65"/>
      <c r="C15" s="65"/>
      <c r="D15" s="65"/>
      <c r="E15" s="65"/>
      <c r="F15" s="65"/>
      <c r="G15" s="65"/>
      <c r="H15" s="65"/>
      <c r="I15" s="65"/>
      <c r="J15" s="65"/>
      <c r="K15" s="65"/>
      <c r="L15" s="79"/>
    </row>
    <row r="16" spans="1:12" ht="8.25" customHeight="1" thickBot="1">
      <c r="A16" s="64"/>
      <c r="B16" s="87"/>
      <c r="C16" s="116"/>
      <c r="D16" s="115"/>
      <c r="E16" s="87"/>
      <c r="F16" s="87"/>
      <c r="G16" s="90"/>
      <c r="H16" s="91"/>
      <c r="I16" s="115"/>
      <c r="J16" s="87"/>
      <c r="K16" s="102"/>
      <c r="L16" s="93"/>
    </row>
    <row r="17" spans="3:7" ht="34.5" customHeight="1" thickTop="1" thickBot="1"/>
    <row r="18" spans="3:7" ht="34.5" customHeight="1" thickTop="1" thickBot="1">
      <c r="C18" s="94" t="s">
        <v>168</v>
      </c>
      <c r="D18" s="95"/>
      <c r="E18" s="96"/>
      <c r="F18" s="117">
        <v>13.5</v>
      </c>
      <c r="G18" s="117"/>
    </row>
    <row r="19" spans="3:7" ht="34.5" customHeight="1" thickTop="1" thickBot="1">
      <c r="C19" s="94" t="s">
        <v>169</v>
      </c>
      <c r="D19" s="95"/>
      <c r="E19" s="96"/>
      <c r="F19" s="118">
        <v>19.5</v>
      </c>
      <c r="G19" s="118"/>
    </row>
    <row r="20" spans="3:7" ht="34.5" customHeight="1" thickTop="1" thickBot="1">
      <c r="C20" s="94" t="s">
        <v>170</v>
      </c>
      <c r="D20" s="95"/>
      <c r="E20" s="96"/>
      <c r="F20" s="118">
        <v>16</v>
      </c>
      <c r="G20" s="118"/>
    </row>
    <row r="21" spans="3:7" ht="34.5" customHeight="1" thickTop="1">
      <c r="C21" s="99"/>
      <c r="D21" s="99"/>
      <c r="E21" s="99"/>
      <c r="F21" s="119"/>
      <c r="G21" s="100"/>
    </row>
    <row r="22" spans="3:7" ht="34.5" customHeight="1"/>
  </sheetData>
  <mergeCells count="8">
    <mergeCell ref="C21:E21"/>
    <mergeCell ref="F21:G21"/>
    <mergeCell ref="C18:E18"/>
    <mergeCell ref="F18:G18"/>
    <mergeCell ref="C19:E19"/>
    <mergeCell ref="F19:G19"/>
    <mergeCell ref="C20:E20"/>
    <mergeCell ref="F20:G20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PURINA</vt:lpstr>
      <vt:lpstr>CHERRY</vt:lpstr>
      <vt:lpstr>YOGURT</vt:lpstr>
      <vt:lpstr>CIFRUT</vt:lpstr>
      <vt:lpstr>GELATINA</vt:lpstr>
      <vt:lpstr>EGOMINT</vt:lpstr>
      <vt:lpstr>BLUE &amp; BLUE</vt:lpstr>
      <vt:lpstr>Hoja6</vt:lpstr>
      <vt:lpstr>BOD MATERIA PRINMA</vt:lpstr>
      <vt:lpstr>BOD PROD. SEMITERMINADO</vt:lpstr>
      <vt:lpstr>BOD PROD TERMINADO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OEM.</cp:lastModifiedBy>
  <dcterms:created xsi:type="dcterms:W3CDTF">2011-07-28T23:48:00Z</dcterms:created>
  <dcterms:modified xsi:type="dcterms:W3CDTF">2011-08-10T04:22:14Z</dcterms:modified>
</cp:coreProperties>
</file>